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9660"/>
  </bookViews>
  <sheets>
    <sheet name="附件1-1审核汇总表" sheetId="5" r:id="rId1"/>
  </sheets>
  <externalReferences>
    <externalReference r:id="rId2"/>
  </externalReferences>
  <definedNames>
    <definedName name="_xlnm._FilterDatabase" localSheetId="0" hidden="1">'附件1-1审核汇总表'!$A$4:$K$207</definedName>
    <definedName name="_xlnm.Print_Area" localSheetId="0">'附件1-1审核汇总表'!$A$1:$K$207</definedName>
    <definedName name="_xlnm.Print_Titles" localSheetId="0">'附件1-1审核汇总表'!$1:$4</definedName>
  </definedNames>
  <calcPr calcId="144525"/>
</workbook>
</file>

<file path=xl/sharedStrings.xml><?xml version="1.0" encoding="utf-8"?>
<sst xmlns="http://schemas.openxmlformats.org/spreadsheetml/2006/main" count="363" uniqueCount="225">
  <si>
    <t>重庆市2021—2022年度新能源汽车推广应用补贴资金公示汇总表</t>
  </si>
  <si>
    <t>序号</t>
  </si>
  <si>
    <t>申报企业名称</t>
  </si>
  <si>
    <t>年度</t>
  </si>
  <si>
    <t>车辆类型</t>
  </si>
  <si>
    <t>车辆型号</t>
  </si>
  <si>
    <t>申报情况</t>
  </si>
  <si>
    <t>审核情况</t>
  </si>
  <si>
    <t>数量（辆）</t>
  </si>
  <si>
    <t>补助金额（万元）</t>
  </si>
  <si>
    <t>审定数量（辆）</t>
  </si>
  <si>
    <t>审定金额（万元）</t>
  </si>
  <si>
    <t>审减金额（万元）</t>
  </si>
  <si>
    <t>核减原因</t>
  </si>
  <si>
    <t>重庆长安汽车股份有限公司</t>
  </si>
  <si>
    <t>乘用车</t>
  </si>
  <si>
    <t>SC7001ABFBEV</t>
  </si>
  <si>
    <t>核减142辆：实地抽车不合格核减119辆（含终端收款凭证不符合标准核减25辆），累计行驶里程不符合标准核减9辆（含补助标准计算有误2辆），终端收款凭证不符合标准核减39辆（含实地抽车不合格核减25辆）
金额核减：补助标准计算有误2辆（含累计行驶里程不符合标准核减2辆）</t>
  </si>
  <si>
    <t>SC7001AAABEV</t>
  </si>
  <si>
    <t>核减69辆：实地抽车不合格核减65辆（含终端收款凭证不符合标准核减5辆），累计行驶里程不符合标准核减2辆，终端收款凭证不符合标准核减7辆（含实地抽车不合格核减5辆）</t>
  </si>
  <si>
    <t>SC7001ABGBEV</t>
  </si>
  <si>
    <t>核减54辆：实地抽车不合格核减44辆（含终端收款凭证不符合标准核减8辆），累计行驶里程不符合标准核减3辆，终端收款凭证不符合标准核减15辆（含实地抽车不合格核减8辆）</t>
  </si>
  <si>
    <t>SC7001ABCBEV</t>
  </si>
  <si>
    <t>核减44辆：实地抽车不合格核减32辆（含终端收款凭证不符合标准核减6辆），累计行驶里程不符合标准核减5辆，终端收款凭证不符合标准核减13辆（实地抽车不合格核减6辆）</t>
  </si>
  <si>
    <t>SC7001ABDBEV</t>
  </si>
  <si>
    <t>核减22辆：实地抽车不合格核减17辆，累计行驶里程不符合标准核减2辆，终端收款凭证不符合标准核减3辆</t>
  </si>
  <si>
    <t>SC7001ABABEV</t>
  </si>
  <si>
    <t>核减18辆：实地抽车不合格核减13辆（含终端收款凭证不符合标准核减2辆），累计行驶里程不符合标准核减1辆，终端收款凭证不符合标准核减5辆（含实地抽车不合格核减2辆），销售发票不合规核减1辆</t>
  </si>
  <si>
    <t>SC7005AABBEV</t>
  </si>
  <si>
    <t>核减12辆：实地抽车不合格核减7辆（含终端收款凭证不符合标准核减4辆），申报资料不合格核减1辆，终端收款凭证不符合标准核减4辆（含实地抽车不合格核减4辆），累计行驶里程不符合标准核减4辆（含补助标准计算有误1辆）
金额核减：补助标准计算有误1辆（含累计行驶里程不符合标准1辆）</t>
  </si>
  <si>
    <t>SC7001ABHBEV</t>
  </si>
  <si>
    <t>核减4辆：实地抽车不合格核减4辆</t>
  </si>
  <si>
    <t>SC7003AGABEV</t>
  </si>
  <si>
    <t>核减3辆：实地抽车不合格核减3辆</t>
  </si>
  <si>
    <t>SC6493AAC6HEV</t>
  </si>
  <si>
    <t>SC7003AABBEV</t>
  </si>
  <si>
    <t>核减6辆：累计行驶里程不符合标准核减6辆</t>
  </si>
  <si>
    <t>SC6450VQ6B1BEV</t>
  </si>
  <si>
    <t>核减1辆：实地抽车不合格核减1辆</t>
  </si>
  <si>
    <t>SC6478AABBEV</t>
  </si>
  <si>
    <t>SC7003AEBEV</t>
  </si>
  <si>
    <t>核减2辆：实地抽车不合格核减1辆（含销售发票不合规核减1辆），销售发票不合规核减1辆（含实地抽车不合格核减1辆），累计行驶里程不符合标准核减1辆</t>
  </si>
  <si>
    <t>SC7003AGBBEV</t>
  </si>
  <si>
    <t>SC6484AAABEV</t>
  </si>
  <si>
    <t>SC7003ADABEV</t>
  </si>
  <si>
    <t>SC7005AACBEV</t>
  </si>
  <si>
    <t>小计</t>
  </si>
  <si>
    <t>商用车</t>
  </si>
  <si>
    <t>SC1031XDD64BEV</t>
  </si>
  <si>
    <t>SC1031XND64BEV</t>
  </si>
  <si>
    <t>核减441辆：实地抽车不合格核减372辆（含终端收款凭证不符合标准32辆），终端收款凭证不符合标准核减81辆（含实地抽车不合格核减32辆），累计行驶里程不符合标准核减20辆（含补助标准核算有误金额核减12辆）
金额核减：补助标准计算有误16辆（含累计行驶里程不符合标准核减12辆）</t>
  </si>
  <si>
    <t>核减59辆：实地抽车不合格核减51辆（含终端收款凭证不符合标准核减1辆），终端收款凭证不符合标准核减6辆（含实地抽车不合格核减1辆），累计行驶里程不符合标准核减3辆</t>
  </si>
  <si>
    <t>核减190辆：实地抽车不合格核减167辆（含终端收款凭证不符合标准核减12辆），终端收款凭证不符合标准核减31辆（含实地抽车不合格核减12辆），累计行驶里程不符合标准核减4辆</t>
  </si>
  <si>
    <t>核减5辆：实地抽车不合格核减5辆（含终端收款凭证不符合标准核减1辆），终端收款凭证不符合标准核减1辆（含实地抽车不合格核减1辆）</t>
  </si>
  <si>
    <t>核减4辆：实地抽车不合格核减3辆，终端收款凭证不符合标准核减1辆</t>
  </si>
  <si>
    <t>核减66辆：实地抽车不合格核减48辆（含终端收款凭证不符合标准2辆），终端收款凭证不符合标准核减18辆（含实地抽车不合格核减2辆），累计行驶里程不符合标准核减2辆（含补助标准核算有误金额核减1辆）
金额核减：补助标准计算有误1辆（含累计行驶里程不符合标准核减1辆）</t>
  </si>
  <si>
    <t>核减187辆：实地抽车不合格核减119辆（含终端收款凭证不符合标准5辆），终端收款凭证不符合标准核减69辆（含实地抽车不合格核减5辆），累计行驶里程不符合标准核减3辆（含补助标准核算有误金额核减3辆），申报资料不合格核减1辆
金额核减：补助标准计算有误4辆（累计行驶里程不符合标准核减3辆）</t>
  </si>
  <si>
    <t>核减651辆：终端收款凭证不符合标准核减645辆（含实地抽车不合格核减5辆、累计行驶里程不符合标准核减3辆、申报资料不合格核减33辆、销售发票不合规核减2辆、补助标准核算有误金额核减8辆），实地抽车不合格核减8辆（含终端收款凭证不符合标准核减5辆），销售发票不合规核减3辆（含终端收款凭证不符合标准核减2辆），累计行驶里程不符合标准核减5辆（含补助标准核算有误金额核减1辆、终端收款凭证不符合标准核减3辆），申报资料不合格核减33辆（终端收款凭证不符合标准核减33辆）
金额核减：补助标准计算有误12辆（含终端收款凭证不符合标准核减8辆，累计行驶里程不符合标准核减1辆）</t>
  </si>
  <si>
    <t>核减322辆：实地抽车不合格核减40辆（含终端收款凭证不符合标准5辆），销售发票不合规核减1辆，终端收款凭证不符合标准核减273辆（含实地抽车不合格核减5辆、累计行驶里程不符合标准核减1辆），累计行驶里程不符合标准核减14辆（含终端收款凭证不符合标准1辆）</t>
  </si>
  <si>
    <t>核减3辆：实地抽车不合格核减1辆，终端收款凭证不符合标准核减2辆（含申报资料不合格核减2辆），申报资料不合格核减2辆</t>
  </si>
  <si>
    <t>核减7辆：实地抽车不合格核减4辆，终端收款凭证不符合标准核减3辆</t>
  </si>
  <si>
    <t>核减5辆：实地抽车不合格核减2辆，终端收款凭证不符合标准核减3辆</t>
  </si>
  <si>
    <t>核减30辆：实地抽车不合格核减23辆，终端收款凭证不符合标准核减7辆</t>
  </si>
  <si>
    <t>SC7001FAKBEV</t>
  </si>
  <si>
    <t>核减12辆：实地抽车不合格核减6辆，累计行驶里程不符合标准核减6辆</t>
  </si>
  <si>
    <t>SC7156AAB6HEV</t>
  </si>
  <si>
    <t>核减20辆：实地抽车不合格核减3辆（含终端收款凭证不符合标准2辆），终端收款凭证不符合标准核减16辆（含实地抽车不合格核减2辆），累计行驶里程不符合标准核减3辆（含补助标准计算有误金额核减1辆）
金额核减：补助标准计算有误2辆（含累计行驶里程不符合标准核减1辆）</t>
  </si>
  <si>
    <t>SC7006AAFBEV</t>
  </si>
  <si>
    <t>核减7辆：终端收款凭证不符合标准核减7辆</t>
  </si>
  <si>
    <t>SC7006AABBEV</t>
  </si>
  <si>
    <t>核减4辆：终端收款凭证不符合标准核减4辆（含实地抽车不合格核减1辆），实地抽车不合格核减1辆（含终端收款凭证不符合标准核减1辆）</t>
  </si>
  <si>
    <t>SC6458FAEBEV</t>
  </si>
  <si>
    <t>核减62辆：实地抽车不合格核减6辆（含终端收款凭证不符合标准3辆），终端收款凭证不符合标准核减56辆（含销售发票不合规核减1辆、实地抽车不合格核减3辆、累计行驶里程不符合标准核减7辆），累计行驶里程不符合标准核减10辆（含终端收款凭证不符合标准核减7辆），销售发票不合规核减1辆（含终端收款凭证不符合标准1辆）</t>
  </si>
  <si>
    <t>SC7156AAE6HEV</t>
  </si>
  <si>
    <t>SC6450VQ6B3BEV</t>
  </si>
  <si>
    <t>SC6493ADA6HEV</t>
  </si>
  <si>
    <t>SC7154CAA6HEV</t>
  </si>
  <si>
    <t>核减1辆：终端收款凭证不符合标准核减1辆</t>
  </si>
  <si>
    <t>SC7006AAEBEV</t>
  </si>
  <si>
    <t>SC6458AHBEV</t>
  </si>
  <si>
    <t>核减8辆：终端收款凭证不符合标准核减8辆（含实地抽车不合格核减1辆），实地抽车不合格核减1辆（含终端收款凭证不符合标准核减1辆）</t>
  </si>
  <si>
    <t>SC7003AGEBEV</t>
  </si>
  <si>
    <t>SC5031XXYVQ6B5BEV</t>
  </si>
  <si>
    <t>SC5031XXYPQ6B5BEV</t>
  </si>
  <si>
    <t>SC5031XXYVQ6B3BEV</t>
  </si>
  <si>
    <t>核减3辆：终端收款凭证不符合标准核减3辆</t>
  </si>
  <si>
    <t>SC5031XXYVQ6B4BEV</t>
  </si>
  <si>
    <t>SC5031XXYVQ6B2BEV</t>
  </si>
  <si>
    <t>SC5027XLHAAABEV</t>
  </si>
  <si>
    <t>SC5040XXYNRD61BEV</t>
  </si>
  <si>
    <t>SC5031XXYPQ6B1BEV</t>
  </si>
  <si>
    <t>SC5031XXYXDD64BEV</t>
  </si>
  <si>
    <t>合计</t>
  </si>
  <si>
    <t>长安福特汽车有限公司</t>
  </si>
  <si>
    <t>CAF6461A62PHEV</t>
  </si>
  <si>
    <t>CAF6470A1BEV</t>
  </si>
  <si>
    <t>CAF6470A2BEV</t>
  </si>
  <si>
    <t>CAF6460A6PHEV</t>
  </si>
  <si>
    <t>CAF6470A3BEV</t>
  </si>
  <si>
    <t>重庆恒通客车有限公司</t>
  </si>
  <si>
    <t>CKZ6853BEV01</t>
  </si>
  <si>
    <t>核减21辆：累计行驶里程不符合标准核减21辆</t>
  </si>
  <si>
    <t>CKZ6125EHEVN01</t>
  </si>
  <si>
    <t>CKZ6105HBEV01</t>
  </si>
  <si>
    <t>庆铃汽车股份有限公司</t>
  </si>
  <si>
    <t>QL1040BEVENHW</t>
  </si>
  <si>
    <t>QL5041XXYBEVECHA1</t>
  </si>
  <si>
    <t>QL5040TPBBEVECHA2</t>
  </si>
  <si>
    <t>QL5041XXYBEVECHA2</t>
  </si>
  <si>
    <t>QL5040CCYBEVECHA1</t>
  </si>
  <si>
    <t>QL1041BEVECHW</t>
  </si>
  <si>
    <t>QL4250BEVEWPH</t>
  </si>
  <si>
    <t>重庆睿蓝汽车制造有限公司</t>
  </si>
  <si>
    <t>LF6473SEV</t>
  </si>
  <si>
    <t>核减24辆：终端收款凭证不符合标准核减24辆（销售发票不合规核减2辆、实地抽车不合格核减3辆，补助标准计算有误3辆），销售发票不合规核减2辆（含终端收款凭证不符合标准核减2辆），实地抽车不合格核减3辆（含终端收款凭证不符合标准核减3辆）
金额核减：补助标准计算有误3辆（含终端收款凭证不符合标准核减3辆）</t>
  </si>
  <si>
    <t>LF6473SEV1</t>
  </si>
  <si>
    <t>核减5辆：终端收款凭证不符合标准核减5辆（含销售发票不合规核减1辆、补助标准计算有误1辆），销售发票不合规核减1辆（含终端收款凭证不符合标准核减1辆），金额核减：补助标准计算有误1辆（含终端收款凭证不符合标准核减1辆）</t>
  </si>
  <si>
    <t>核减10辆：终端收款凭证不符合标准核减10辆（含销售发票不合规核减1辆），销售发票不合规核减1辆（含终端收款凭证不符合标准核减1辆）</t>
  </si>
  <si>
    <t>核减14辆：终端收款凭证不符合标准核减11辆（含销售发票不合规核减1辆），实地抽车不合格核减3辆，销售发票不合规核减1辆（含终端收款凭证不符合标准核减1辆）</t>
  </si>
  <si>
    <t>LF7001SEV1</t>
  </si>
  <si>
    <t>核减5辆：终端收款凭证不符合标准核减5辆（含销售发票不合规核减3辆），销售发票不合规核减3辆（含终端收款凭证不符合标准核减3辆）</t>
  </si>
  <si>
    <t>LF6480SEV01</t>
  </si>
  <si>
    <t>赛力斯汽车有限公司</t>
  </si>
  <si>
    <t>SKE6470SHEVA2S</t>
  </si>
  <si>
    <t>SKE6480SSHEVA2S</t>
  </si>
  <si>
    <t>SKE6470SHEVR</t>
  </si>
  <si>
    <t>SKE6470SHEVAS</t>
  </si>
  <si>
    <t>SKE6480SSHEVA3S</t>
  </si>
  <si>
    <t>核减8辆：实地抽车不合格核减8辆</t>
  </si>
  <si>
    <t>SKE6480SBEVR</t>
  </si>
  <si>
    <t>核减1辆：行驶证注册时间早于车型推荐目录批次生效时间核减1辆</t>
  </si>
  <si>
    <t>SKE6480SSHEVR1</t>
  </si>
  <si>
    <t>SKE6480SSHEVA4S</t>
  </si>
  <si>
    <t>鑫源汽车有限公司</t>
  </si>
  <si>
    <t>JKC6451FXBEV</t>
  </si>
  <si>
    <t>核减17辆：终端收款凭证不符合标准核减11辆（含实地抽车不合格核减2辆），实地抽车不合格核减8辆（含终端收款凭证不符合标准核减2辆）</t>
  </si>
  <si>
    <t>JKC6420A0X0BEV</t>
  </si>
  <si>
    <t>JKC5035XXYA0X1BEV</t>
  </si>
  <si>
    <t>核减3辆：实地抽车不合格核减1辆，终端收款凭证不符合标准核减2辆</t>
  </si>
  <si>
    <t>JKC1034D0X0BEV</t>
  </si>
  <si>
    <t>核减2辆：重复申报车辆核减2辆</t>
  </si>
  <si>
    <t>JKC5034CCYD0X0BEV</t>
  </si>
  <si>
    <t>JKC5031XXY-FXBEV</t>
  </si>
  <si>
    <t>核减1辆：实地抽车不合格核减1辆（含终端收款凭证不符合标准核减1辆），终端收款凭证不符合标准核减1辆（含实地抽车不合格核减1辆）</t>
  </si>
  <si>
    <t>核减29辆：实地抽车不合格核减14辆（含终端收款凭证不符合标准核减2辆），终端收款凭证不符合标准核减17辆（含补助标准计算有误核减1辆、实地抽车不合格核减2辆）
金额核减：补助标准计算有误1辆（含终端收款凭证不符合标准核减1辆）</t>
  </si>
  <si>
    <t>核减9辆：终端收款凭证不符合标准核减9辆（含实地抽车不合格核减1辆），实地抽车不合格核减1辆（含终端收款凭证不符合标准核减1辆）</t>
  </si>
  <si>
    <t>JKC6450A0X0BEV</t>
  </si>
  <si>
    <t>核减9辆：终端收款凭证不符合标准核减6辆（含实地抽车不合格核减2辆，补助标准计算有误核减1辆），实地抽车不合格核减5辆（含终端收款凭证不符合标准核减2辆）
金额核减：补助标准计算有误1辆（含终端收款凭证不符合标准核减1辆）</t>
  </si>
  <si>
    <t>JKC6450A0L1BEV</t>
  </si>
  <si>
    <t>核减18辆：终端收款凭证不符合标准核减17辆，实地抽车不合格核减1辆
金额核减：补助标准计算有误1辆</t>
  </si>
  <si>
    <t>核减8辆：终端收款凭证不符合标准核减5辆，重复申报车辆核减3辆</t>
  </si>
  <si>
    <t>JKC5035XXYA0X7BEV</t>
  </si>
  <si>
    <t>核减5辆：终端收款凭证不符合标准核减3辆，实地抽车不合格核减2辆</t>
  </si>
  <si>
    <t>JKC5035XXYA0L1BEV</t>
  </si>
  <si>
    <t>JKC5031XXYD0X0BEV</t>
  </si>
  <si>
    <t>核减6辆：终端收款凭证不符合标准5辆，实地抽车不合格核减1辆</t>
  </si>
  <si>
    <t>JKC1031D0X0BEV</t>
  </si>
  <si>
    <t>核减1辆：终端收款凭证不符合标准核减1辆（含重复申报车辆核减1辆），重复申报车辆核减1辆（含终端收款凭证不符合标准核减1辆）</t>
  </si>
  <si>
    <t>JKC5034XXYD0X0BEV</t>
  </si>
  <si>
    <t>JKC5031CCYD0X0BEV</t>
  </si>
  <si>
    <t>核减2辆：终端收款凭证不符合标准核减2辆（含实地抽车不合格核减1辆），实地抽车不合格核减1辆（含终端收款凭证不符合标准核减1辆）</t>
  </si>
  <si>
    <t>上汽红岩汽车有限公司</t>
  </si>
  <si>
    <t>CQ4250BEVSS404</t>
  </si>
  <si>
    <t>CQ4180BEVSS441B</t>
  </si>
  <si>
    <t>CQ4250BEVSS404B</t>
  </si>
  <si>
    <t>CQ4250BEVES24Q</t>
  </si>
  <si>
    <t>CQ3310BEVES486H</t>
  </si>
  <si>
    <t>CQ3310BEVES336</t>
  </si>
  <si>
    <t>CQ3250BEVES504</t>
  </si>
  <si>
    <t>CQ4180BEVSS21S</t>
  </si>
  <si>
    <t>重庆瑞驰汽车实业有限公司</t>
  </si>
  <si>
    <t>CRC5030XXYFC2-BEV</t>
  </si>
  <si>
    <t>核减5辆：终端收款凭证不符合标准核减5辆</t>
  </si>
  <si>
    <t>CRC5030XXYFC7-BEV</t>
  </si>
  <si>
    <t>核减4辆：实地抽车不合格核减1辆，终端收款凭证不符合标准核减3辆</t>
  </si>
  <si>
    <t>CRC5030XXYFC1-BEV</t>
  </si>
  <si>
    <t>CRC5030XLCDC-BEV</t>
  </si>
  <si>
    <t>CRC5030XXYDC3-BEV</t>
  </si>
  <si>
    <t>CRC5030XXYFC13-BEV</t>
  </si>
  <si>
    <t>CRC5030XXYFC4-BEV</t>
  </si>
  <si>
    <t>核减2辆：终端收款凭证不符合标准核减2辆</t>
  </si>
  <si>
    <t>CRC5030XXYFC11-BEV</t>
  </si>
  <si>
    <t>CRC1030DC2-BEV</t>
  </si>
  <si>
    <t>CRC5030XXYFC16-BEV</t>
  </si>
  <si>
    <t>CRC1030DC6-BEV</t>
  </si>
  <si>
    <t>CRC5030XXYFC12-BEV</t>
  </si>
  <si>
    <t>CRC5030XXYFC17-BEV</t>
  </si>
  <si>
    <t>核减8辆：终端收款凭证不符合标准核减8辆</t>
  </si>
  <si>
    <t>核减13辆：终端收款凭证不符合标准核减13辆</t>
  </si>
  <si>
    <t>核减12辆：终端收款凭证不符合标准核减12辆</t>
  </si>
  <si>
    <t>CRC5030XXYFC23-BEV</t>
  </si>
  <si>
    <t>CRC5020XXYFK3-BEV</t>
  </si>
  <si>
    <t>核减4辆：终端收款凭证不符合标准核减4辆</t>
  </si>
  <si>
    <t>CRC5030XXYFC21-BEV</t>
  </si>
  <si>
    <t>CRC5032XXYE-LBEV</t>
  </si>
  <si>
    <t>CRC5020XXYDK1-BEV</t>
  </si>
  <si>
    <t>CRC5030XXYDC11-BEV</t>
  </si>
  <si>
    <t>CRC5030XXYDC16-BEV</t>
  </si>
  <si>
    <t>CRC5020XXYFK5-BEV</t>
  </si>
  <si>
    <t>核减5辆：终端收款凭证不符合标准核减5辆（含实地抽车不合格核减1辆），实地抽车不合格核减1辆（含终端收款凭证不符合标准核减1辆）</t>
  </si>
  <si>
    <t>CRC5030XXYFC3-BEV</t>
  </si>
  <si>
    <t>CRC1031DC-BEV</t>
  </si>
  <si>
    <t>CRC1030DC14-BEV</t>
  </si>
  <si>
    <t>CRC1030DC15-BEV</t>
  </si>
  <si>
    <t>CRC5030XXYFC14-BEV</t>
  </si>
  <si>
    <t>CRC5030XXYFC15-BEV</t>
  </si>
  <si>
    <t>CRC5030XXYFC20-BEV</t>
  </si>
  <si>
    <t>CRC5030XXYDC10-BEV</t>
  </si>
  <si>
    <t>CRC5030XXYDC8-BEV</t>
  </si>
  <si>
    <t>CRC5030XXYDC17-BEV</t>
  </si>
  <si>
    <t>CRC5030XXYDC7-BEV</t>
  </si>
  <si>
    <t>CRC5030CCYDC-BEV</t>
  </si>
  <si>
    <t>CRC5030XXYFF1-BEV</t>
  </si>
  <si>
    <t>CRC1030SC3-BEV</t>
  </si>
  <si>
    <t>核减1辆：终端收款凭证不符合标准核减1辆（含实地抽车不合格核减1辆），实地抽车不合格核减1辆（含终端收款凭证不符合标准1辆）</t>
  </si>
  <si>
    <t>重汽(重庆)轻型汽车有限公司</t>
  </si>
  <si>
    <t>YZ7001BEV1</t>
  </si>
  <si>
    <t>核减3辆：实地抽车不合格核减2辆，终端收款凭证不符合标准核减1辆</t>
  </si>
  <si>
    <t>核减306辆：实地抽车不合格核减28辆（含终端收款凭证不符合标准核减5辆），申报资料不合格核减1辆（含终端收款凭证不符合标准核减1辆），终端收款凭证不符合标准核减283辆（含实地抽车不合格核减5辆、申报资料不合格核减1辆）</t>
  </si>
  <si>
    <t>YZ7001BEV2</t>
  </si>
  <si>
    <t>重庆铃耀汽车有限公司</t>
  </si>
  <si>
    <t>SC6471DEB6HEV</t>
  </si>
  <si>
    <t>核减634辆：实地抽车不合格核减30辆（含终端收款凭证不符合标准核减6辆），申报资料不合格核减1辆（含终端收款凭证不符合标准核减1辆），终端收款凭证不符合标准核减610辆（含补助标准计算有误核减1辆、实地抽车不合格核减6辆、申报资料不合格核减1辆）
金额核减：补助标准计算有误2辆（含终端收款凭证不符合标准核减1辆）</t>
  </si>
  <si>
    <t>SC6471DEA6HEV</t>
  </si>
  <si>
    <t>总合计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</si>
</sst>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000_ "/>
    <numFmt numFmtId="177" formatCode="0.0000_ "/>
    <numFmt numFmtId="178" formatCode="#,##0.0000_ "/>
    <numFmt numFmtId="179" formatCode="#,##0_ "/>
    <numFmt numFmtId="180" formatCode="0.000_ "/>
  </numFmts>
  <fonts count="30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name val="仿宋_GB2312"/>
      <charset val="134"/>
    </font>
    <font>
      <b/>
      <sz val="14"/>
      <color theme="1"/>
      <name val="仿宋_GB2312"/>
      <charset val="134"/>
    </font>
    <font>
      <b/>
      <sz val="10"/>
      <color theme="1"/>
      <name val="仿宋_GB2312"/>
      <charset val="134"/>
    </font>
    <font>
      <sz val="11"/>
      <name val="宋体"/>
      <charset val="134"/>
      <scheme val="minor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b/>
      <sz val="14"/>
      <name val="仿宋_GB2312"/>
      <charset val="134"/>
    </font>
    <font>
      <b/>
      <sz val="10"/>
      <name val="仿宋_GB2312"/>
      <charset val="134"/>
    </font>
    <font>
      <sz val="9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10" borderId="11" applyNumberFormat="0" applyAlignment="0" applyProtection="0">
      <alignment vertical="center"/>
    </xf>
    <xf numFmtId="0" fontId="25" fillId="10" borderId="9" applyNumberFormat="0" applyAlignment="0" applyProtection="0">
      <alignment vertical="center"/>
    </xf>
    <xf numFmtId="0" fontId="26" fillId="14" borderId="14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4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78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178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p\AppData\Roaming\WebOffice\Down\&#36879;&#35270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5"/>
      <sheetName val="瑞驰2021年"/>
      <sheetName val="Sheet8"/>
      <sheetName val="瑞驰2022年"/>
      <sheetName val="Sheet1"/>
      <sheetName val="红岩2022年"/>
      <sheetName val="Sheet2"/>
      <sheetName val="鑫源2021年"/>
      <sheetName val="Sheet4"/>
      <sheetName val="鑫源2022年"/>
      <sheetName val="Sheet6"/>
      <sheetName val="金康2021年"/>
      <sheetName val="Sheet7"/>
      <sheetName val="赛力斯2022年"/>
      <sheetName val="Sheet9"/>
      <sheetName val="力帆2021年"/>
      <sheetName val="Sheet10"/>
      <sheetName val="2022年"/>
      <sheetName val="Sheet11"/>
      <sheetName val="附件2"/>
      <sheetName val="Sheet13"/>
      <sheetName val="长安2021年"/>
      <sheetName val="Sheet14"/>
      <sheetName val="Sheet15"/>
      <sheetName val="Sheet16"/>
      <sheetName val="长安2022年"/>
      <sheetName val="Sheet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">
          <cell r="E3" t="str">
            <v>车辆型号</v>
          </cell>
          <cell r="F3" t="str">
            <v>求和项:核定补助金额（万元）</v>
          </cell>
        </row>
        <row r="4">
          <cell r="E4" t="str">
            <v>SC5027XLHAAABEV</v>
          </cell>
          <cell r="F4">
            <v>1.4112</v>
          </cell>
        </row>
        <row r="5">
          <cell r="E5" t="str">
            <v>SC5031XXYPQ6B1BEV</v>
          </cell>
          <cell r="F5">
            <v>0.884</v>
          </cell>
        </row>
        <row r="6">
          <cell r="E6" t="str">
            <v>SC5031XXYPQ6B5BEV</v>
          </cell>
          <cell r="F6">
            <v>20.6276</v>
          </cell>
        </row>
        <row r="7">
          <cell r="E7" t="str">
            <v>SC5031XXYVQ6B2BEV</v>
          </cell>
          <cell r="F7">
            <v>4.4202</v>
          </cell>
        </row>
        <row r="8">
          <cell r="E8" t="str">
            <v>SC5031XXYVQ6B3BEV</v>
          </cell>
          <cell r="F8">
            <v>19.1715</v>
          </cell>
        </row>
        <row r="9">
          <cell r="E9" t="str">
            <v>SC5031XXYVQ6B4BEV</v>
          </cell>
          <cell r="F9">
            <v>8.8404</v>
          </cell>
        </row>
        <row r="10">
          <cell r="E10" t="str">
            <v>SC5031XXYVQ6B5BEV</v>
          </cell>
          <cell r="F10">
            <v>37.5717</v>
          </cell>
        </row>
        <row r="11">
          <cell r="E11" t="str">
            <v>SC5031XXYXDD64BEV</v>
          </cell>
          <cell r="F11">
            <v>0.7367</v>
          </cell>
        </row>
        <row r="12">
          <cell r="E12" t="str">
            <v>SC5040XXYNRD61BEV</v>
          </cell>
          <cell r="F12">
            <v>0.9803</v>
          </cell>
        </row>
        <row r="13">
          <cell r="E13" t="str">
            <v>SC6450VQ6B1BEV</v>
          </cell>
          <cell r="F13">
            <v>43.0248</v>
          </cell>
        </row>
        <row r="14">
          <cell r="E14" t="str">
            <v>SC6450VQ6B3BEV</v>
          </cell>
          <cell r="F14">
            <v>9.3184</v>
          </cell>
        </row>
        <row r="15">
          <cell r="E15" t="str">
            <v>SC6458AHBEV</v>
          </cell>
          <cell r="F15">
            <v>3.1752</v>
          </cell>
        </row>
        <row r="16">
          <cell r="E16" t="str">
            <v>SC6458FAEBEV</v>
          </cell>
          <cell r="F16">
            <v>50.2362</v>
          </cell>
        </row>
        <row r="17">
          <cell r="E17" t="str">
            <v>SC6484AAABEV</v>
          </cell>
          <cell r="F17">
            <v>897.724800000005</v>
          </cell>
        </row>
        <row r="18">
          <cell r="E18" t="str">
            <v>SC6493AAC6HEV</v>
          </cell>
          <cell r="F18">
            <v>915.864000000025</v>
          </cell>
        </row>
        <row r="19">
          <cell r="E19" t="str">
            <v>SC6493ADA6HEV</v>
          </cell>
          <cell r="F19">
            <v>8.112</v>
          </cell>
        </row>
        <row r="20">
          <cell r="E20" t="str">
            <v>SC7001AAABEV</v>
          </cell>
          <cell r="F20">
            <v>329.185199999999</v>
          </cell>
        </row>
        <row r="21">
          <cell r="E21" t="str">
            <v>SC7001ABABEV</v>
          </cell>
          <cell r="F21">
            <v>280.495</v>
          </cell>
        </row>
        <row r="22">
          <cell r="E22" t="str">
            <v>SC7001ABCBEV</v>
          </cell>
          <cell r="F22">
            <v>13.3569</v>
          </cell>
        </row>
        <row r="23">
          <cell r="E23" t="str">
            <v>SC7001ABDBEV</v>
          </cell>
          <cell r="F23">
            <v>21.0964</v>
          </cell>
        </row>
        <row r="24">
          <cell r="E24" t="str">
            <v>SC7001ABFBEV</v>
          </cell>
          <cell r="F24">
            <v>2080.55239999991</v>
          </cell>
        </row>
        <row r="25">
          <cell r="E25" t="str">
            <v>SC7001ABGBEV</v>
          </cell>
          <cell r="F25">
            <v>542.005000000004</v>
          </cell>
        </row>
        <row r="26">
          <cell r="E26" t="str">
            <v>SC7001ABHBEV</v>
          </cell>
          <cell r="F26">
            <v>1325.47709999997</v>
          </cell>
        </row>
        <row r="27">
          <cell r="E27" t="str">
            <v>SC7001FAKBEV</v>
          </cell>
          <cell r="F27">
            <v>391.342000000002</v>
          </cell>
        </row>
        <row r="28">
          <cell r="E28" t="str">
            <v>SC7003AABBEV</v>
          </cell>
          <cell r="F28">
            <v>14.742</v>
          </cell>
        </row>
        <row r="29">
          <cell r="E29" t="str">
            <v>SC7003AGABEV</v>
          </cell>
          <cell r="F29">
            <v>139.608</v>
          </cell>
        </row>
        <row r="30">
          <cell r="E30" t="str">
            <v>SC7003AGBBEV</v>
          </cell>
          <cell r="F30">
            <v>82.4824</v>
          </cell>
        </row>
        <row r="31">
          <cell r="E31" t="str">
            <v>SC7003AGEBEV</v>
          </cell>
          <cell r="F31">
            <v>12.6</v>
          </cell>
        </row>
        <row r="32">
          <cell r="E32" t="str">
            <v>SC7005AABBEV</v>
          </cell>
          <cell r="F32">
            <v>2.52</v>
          </cell>
        </row>
        <row r="33">
          <cell r="E33" t="str">
            <v>SC7006AABBEV</v>
          </cell>
          <cell r="F33">
            <v>287.4564</v>
          </cell>
        </row>
        <row r="34">
          <cell r="E34" t="str">
            <v>SC7006AAEBEV</v>
          </cell>
          <cell r="F34">
            <v>16.884</v>
          </cell>
        </row>
        <row r="35">
          <cell r="E35" t="str">
            <v>SC7006AAFBEV</v>
          </cell>
          <cell r="F35">
            <v>337.9068</v>
          </cell>
        </row>
        <row r="36">
          <cell r="E36" t="str">
            <v>SC7154CAA6HEV</v>
          </cell>
          <cell r="F36">
            <v>7.68</v>
          </cell>
        </row>
        <row r="37">
          <cell r="E37" t="str">
            <v>SC7156AAB6HEV</v>
          </cell>
          <cell r="F37">
            <v>254.783999999999</v>
          </cell>
        </row>
        <row r="38">
          <cell r="E38" t="str">
            <v>SC7156AAE6HEV</v>
          </cell>
          <cell r="F38">
            <v>22.992</v>
          </cell>
        </row>
        <row r="39">
          <cell r="E39" t="str">
            <v>总计</v>
          </cell>
          <cell r="F39">
            <v>8185.26459999991</v>
          </cell>
        </row>
      </sheetData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7"/>
  <sheetViews>
    <sheetView tabSelected="1" view="pageBreakPreview" zoomScaleNormal="80" zoomScaleSheetLayoutView="100" workbookViewId="0">
      <pane ySplit="4" topLeftCell="A6" activePane="bottomLeft" state="frozen"/>
      <selection/>
      <selection pane="bottomLeft" activeCell="E3" sqref="E3:E4"/>
    </sheetView>
  </sheetViews>
  <sheetFormatPr defaultColWidth="9" defaultRowHeight="12"/>
  <cols>
    <col min="1" max="1" width="4.81666666666667" style="1" customWidth="1"/>
    <col min="2" max="2" width="28.5416666666667" style="1" customWidth="1"/>
    <col min="3" max="3" width="5.54166666666667" style="1" customWidth="1"/>
    <col min="4" max="4" width="13.725" style="1" customWidth="1"/>
    <col min="5" max="5" width="19.6333333333333" style="1" customWidth="1"/>
    <col min="6" max="6" width="9.725" style="1" customWidth="1"/>
    <col min="7" max="7" width="11.1833333333333" style="2" customWidth="1"/>
    <col min="8" max="8" width="11.1833333333333" style="1" customWidth="1"/>
    <col min="9" max="9" width="11.275" style="2" customWidth="1"/>
    <col min="10" max="10" width="11.4583333333333" style="2" customWidth="1"/>
    <col min="11" max="11" width="34.6333333333333" style="3" customWidth="1"/>
    <col min="12" max="16384" width="9" style="1"/>
  </cols>
  <sheetData>
    <row r="1" ht="26" customHeight="1" spans="1:11">
      <c r="A1" s="4" t="s">
        <v>0</v>
      </c>
      <c r="B1" s="4"/>
      <c r="C1" s="4"/>
      <c r="D1" s="4"/>
      <c r="E1" s="4"/>
      <c r="F1" s="4"/>
      <c r="G1" s="5"/>
      <c r="H1" s="4"/>
      <c r="I1" s="5"/>
      <c r="J1" s="5"/>
      <c r="K1" s="30"/>
    </row>
    <row r="3" ht="19" customHeight="1" spans="1:11">
      <c r="A3" s="6" t="s">
        <v>1</v>
      </c>
      <c r="B3" s="6" t="s">
        <v>2</v>
      </c>
      <c r="C3" s="6" t="s">
        <v>3</v>
      </c>
      <c r="D3" s="7" t="s">
        <v>4</v>
      </c>
      <c r="E3" s="6" t="s">
        <v>5</v>
      </c>
      <c r="F3" s="6" t="s">
        <v>6</v>
      </c>
      <c r="G3" s="8"/>
      <c r="H3" s="6" t="s">
        <v>7</v>
      </c>
      <c r="I3" s="8"/>
      <c r="J3" s="8"/>
      <c r="K3" s="31"/>
    </row>
    <row r="4" ht="35" customHeight="1" spans="1:11">
      <c r="A4" s="6"/>
      <c r="B4" s="6"/>
      <c r="C4" s="6"/>
      <c r="D4" s="9"/>
      <c r="E4" s="6"/>
      <c r="F4" s="6" t="s">
        <v>8</v>
      </c>
      <c r="G4" s="8" t="s">
        <v>9</v>
      </c>
      <c r="H4" s="6" t="s">
        <v>10</v>
      </c>
      <c r="I4" s="8" t="s">
        <v>11</v>
      </c>
      <c r="J4" s="8" t="s">
        <v>12</v>
      </c>
      <c r="K4" s="32" t="s">
        <v>13</v>
      </c>
    </row>
    <row r="5" ht="84" spans="1:11">
      <c r="A5" s="10"/>
      <c r="B5" s="10" t="s">
        <v>14</v>
      </c>
      <c r="C5" s="11">
        <v>2021</v>
      </c>
      <c r="D5" s="12" t="s">
        <v>15</v>
      </c>
      <c r="E5" s="13" t="s">
        <v>16</v>
      </c>
      <c r="F5" s="14">
        <v>676</v>
      </c>
      <c r="G5" s="14">
        <v>772.3124</v>
      </c>
      <c r="H5" s="15">
        <v>534</v>
      </c>
      <c r="I5" s="15">
        <v>611.809800000002</v>
      </c>
      <c r="J5" s="22">
        <f>G5-I5</f>
        <v>160.502599999998</v>
      </c>
      <c r="K5" s="33" t="s">
        <v>17</v>
      </c>
    </row>
    <row r="6" ht="48" spans="1:11">
      <c r="A6" s="10"/>
      <c r="B6" s="10"/>
      <c r="C6" s="16"/>
      <c r="D6" s="17"/>
      <c r="E6" s="13" t="s">
        <v>18</v>
      </c>
      <c r="F6" s="14">
        <v>251</v>
      </c>
      <c r="G6" s="14">
        <v>290.2636</v>
      </c>
      <c r="H6" s="15">
        <v>182</v>
      </c>
      <c r="I6" s="15">
        <v>210.9744</v>
      </c>
      <c r="J6" s="22">
        <f t="shared" ref="J6:J27" si="0">G6-I6</f>
        <v>79.2892</v>
      </c>
      <c r="K6" s="33" t="s">
        <v>19</v>
      </c>
    </row>
    <row r="7" ht="48" spans="1:11">
      <c r="A7" s="10"/>
      <c r="B7" s="10"/>
      <c r="C7" s="16"/>
      <c r="D7" s="17"/>
      <c r="E7" s="13" t="s">
        <v>20</v>
      </c>
      <c r="F7" s="14">
        <v>193</v>
      </c>
      <c r="G7" s="14">
        <v>195.1736</v>
      </c>
      <c r="H7" s="15">
        <v>139</v>
      </c>
      <c r="I7" s="34">
        <v>141.224</v>
      </c>
      <c r="J7" s="22">
        <f t="shared" si="0"/>
        <v>53.9496</v>
      </c>
      <c r="K7" s="33" t="s">
        <v>21</v>
      </c>
    </row>
    <row r="8" ht="48" spans="1:11">
      <c r="A8" s="10"/>
      <c r="B8" s="10"/>
      <c r="C8" s="16"/>
      <c r="D8" s="17"/>
      <c r="E8" s="18" t="s">
        <v>22</v>
      </c>
      <c r="F8" s="14">
        <v>159</v>
      </c>
      <c r="G8" s="14">
        <v>176.7935</v>
      </c>
      <c r="H8" s="15">
        <v>115</v>
      </c>
      <c r="I8" s="15">
        <v>129.0875</v>
      </c>
      <c r="J8" s="22">
        <f t="shared" si="0"/>
        <v>47.706</v>
      </c>
      <c r="K8" s="33" t="s">
        <v>23</v>
      </c>
    </row>
    <row r="9" ht="36" spans="1:11">
      <c r="A9" s="10"/>
      <c r="B9" s="10"/>
      <c r="C9" s="16"/>
      <c r="D9" s="17"/>
      <c r="E9" s="18" t="s">
        <v>24</v>
      </c>
      <c r="F9" s="14">
        <v>110</v>
      </c>
      <c r="G9" s="14">
        <v>126.8164</v>
      </c>
      <c r="H9" s="15">
        <v>88</v>
      </c>
      <c r="I9" s="15">
        <v>102.0096</v>
      </c>
      <c r="J9" s="22">
        <f t="shared" si="0"/>
        <v>24.8068</v>
      </c>
      <c r="K9" s="33" t="s">
        <v>25</v>
      </c>
    </row>
    <row r="10" ht="60" spans="1:11">
      <c r="A10" s="10"/>
      <c r="B10" s="10"/>
      <c r="C10" s="16"/>
      <c r="D10" s="17"/>
      <c r="E10" s="18" t="s">
        <v>26</v>
      </c>
      <c r="F10" s="14">
        <v>56</v>
      </c>
      <c r="G10" s="14">
        <v>62.5232</v>
      </c>
      <c r="H10" s="15">
        <v>38</v>
      </c>
      <c r="I10" s="34">
        <v>42.655</v>
      </c>
      <c r="J10" s="22">
        <f t="shared" si="0"/>
        <v>19.8682</v>
      </c>
      <c r="K10" s="33" t="s">
        <v>27</v>
      </c>
    </row>
    <row r="11" ht="96" spans="1:11">
      <c r="A11" s="10"/>
      <c r="B11" s="10"/>
      <c r="C11" s="16"/>
      <c r="D11" s="17"/>
      <c r="E11" s="18" t="s">
        <v>28</v>
      </c>
      <c r="F11" s="14">
        <v>30</v>
      </c>
      <c r="G11" s="14">
        <v>51.705</v>
      </c>
      <c r="H11" s="15">
        <v>18</v>
      </c>
      <c r="I11" s="34">
        <v>31.95</v>
      </c>
      <c r="J11" s="22">
        <f t="shared" si="0"/>
        <v>19.755</v>
      </c>
      <c r="K11" s="33" t="s">
        <v>29</v>
      </c>
    </row>
    <row r="12" ht="15" spans="1:11">
      <c r="A12" s="10"/>
      <c r="B12" s="10"/>
      <c r="C12" s="16"/>
      <c r="D12" s="17"/>
      <c r="E12" s="18" t="s">
        <v>30</v>
      </c>
      <c r="F12" s="14">
        <v>29</v>
      </c>
      <c r="G12" s="14">
        <v>28.7295</v>
      </c>
      <c r="H12" s="15">
        <v>25</v>
      </c>
      <c r="I12" s="15">
        <v>24.6399</v>
      </c>
      <c r="J12" s="22">
        <f t="shared" si="0"/>
        <v>4.0896</v>
      </c>
      <c r="K12" s="33" t="s">
        <v>31</v>
      </c>
    </row>
    <row r="13" ht="15" spans="1:11">
      <c r="A13" s="10"/>
      <c r="B13" s="10"/>
      <c r="C13" s="16"/>
      <c r="D13" s="17"/>
      <c r="E13" s="18" t="s">
        <v>32</v>
      </c>
      <c r="F13" s="14">
        <v>20</v>
      </c>
      <c r="G13" s="14">
        <v>26.28</v>
      </c>
      <c r="H13" s="15">
        <v>17</v>
      </c>
      <c r="I13" s="34">
        <v>21.96</v>
      </c>
      <c r="J13" s="22">
        <f t="shared" si="0"/>
        <v>4.32</v>
      </c>
      <c r="K13" s="33" t="s">
        <v>33</v>
      </c>
    </row>
    <row r="14" ht="15" spans="1:11">
      <c r="A14" s="10"/>
      <c r="B14" s="10"/>
      <c r="C14" s="16"/>
      <c r="D14" s="17"/>
      <c r="E14" s="18" t="s">
        <v>34</v>
      </c>
      <c r="F14" s="14">
        <v>10</v>
      </c>
      <c r="G14" s="14">
        <v>6.8</v>
      </c>
      <c r="H14" s="15">
        <v>10</v>
      </c>
      <c r="I14" s="22">
        <v>6.8</v>
      </c>
      <c r="J14" s="22">
        <f t="shared" si="0"/>
        <v>0</v>
      </c>
      <c r="K14" s="33"/>
    </row>
    <row r="15" ht="15" spans="1:11">
      <c r="A15" s="10"/>
      <c r="B15" s="10"/>
      <c r="C15" s="16"/>
      <c r="D15" s="17"/>
      <c r="E15" s="18" t="s">
        <v>35</v>
      </c>
      <c r="F15" s="14">
        <v>10</v>
      </c>
      <c r="G15" s="14">
        <v>12.879</v>
      </c>
      <c r="H15" s="15">
        <v>4</v>
      </c>
      <c r="I15" s="34">
        <v>6.075</v>
      </c>
      <c r="J15" s="22">
        <f t="shared" si="0"/>
        <v>6.804</v>
      </c>
      <c r="K15" s="33" t="s">
        <v>36</v>
      </c>
    </row>
    <row r="16" ht="15" spans="1:11">
      <c r="A16" s="10"/>
      <c r="B16" s="10"/>
      <c r="C16" s="16"/>
      <c r="D16" s="17"/>
      <c r="E16" s="18" t="s">
        <v>37</v>
      </c>
      <c r="F16" s="14">
        <v>7</v>
      </c>
      <c r="G16" s="14">
        <v>7.28</v>
      </c>
      <c r="H16" s="15">
        <v>6</v>
      </c>
      <c r="I16" s="34">
        <v>6.24</v>
      </c>
      <c r="J16" s="22">
        <f t="shared" si="0"/>
        <v>1.04</v>
      </c>
      <c r="K16" s="33" t="s">
        <v>38</v>
      </c>
    </row>
    <row r="17" ht="15" spans="1:11">
      <c r="A17" s="10"/>
      <c r="B17" s="10"/>
      <c r="C17" s="16"/>
      <c r="D17" s="17"/>
      <c r="E17" s="18" t="s">
        <v>39</v>
      </c>
      <c r="F17" s="14">
        <v>6</v>
      </c>
      <c r="G17" s="14">
        <v>7.3872</v>
      </c>
      <c r="H17" s="15">
        <v>3</v>
      </c>
      <c r="I17" s="34">
        <v>3.888</v>
      </c>
      <c r="J17" s="22">
        <f t="shared" si="0"/>
        <v>3.4992</v>
      </c>
      <c r="K17" s="33" t="s">
        <v>33</v>
      </c>
    </row>
    <row r="18" ht="48" spans="1:11">
      <c r="A18" s="10"/>
      <c r="B18" s="10"/>
      <c r="C18" s="16"/>
      <c r="D18" s="17"/>
      <c r="E18" s="18" t="s">
        <v>40</v>
      </c>
      <c r="F18" s="14">
        <v>4</v>
      </c>
      <c r="G18" s="14">
        <v>5.3865</v>
      </c>
      <c r="H18" s="15">
        <v>2</v>
      </c>
      <c r="I18" s="34">
        <v>2.835</v>
      </c>
      <c r="J18" s="22">
        <f t="shared" si="0"/>
        <v>2.5515</v>
      </c>
      <c r="K18" s="33" t="s">
        <v>41</v>
      </c>
    </row>
    <row r="19" ht="15" spans="1:11">
      <c r="A19" s="10"/>
      <c r="B19" s="10"/>
      <c r="C19" s="16"/>
      <c r="D19" s="17"/>
      <c r="E19" s="18" t="s">
        <v>42</v>
      </c>
      <c r="F19" s="14">
        <v>4</v>
      </c>
      <c r="G19" s="14">
        <v>3.9916</v>
      </c>
      <c r="H19" s="15">
        <v>4</v>
      </c>
      <c r="I19" s="22">
        <v>3.9916</v>
      </c>
      <c r="J19" s="22">
        <f t="shared" si="0"/>
        <v>0</v>
      </c>
      <c r="K19" s="33"/>
    </row>
    <row r="20" ht="15" spans="1:11">
      <c r="A20" s="10"/>
      <c r="B20" s="10"/>
      <c r="C20" s="16"/>
      <c r="D20" s="17"/>
      <c r="E20" s="18" t="s">
        <v>43</v>
      </c>
      <c r="F20" s="14">
        <v>3</v>
      </c>
      <c r="G20" s="14">
        <v>3.276</v>
      </c>
      <c r="H20" s="15">
        <v>3</v>
      </c>
      <c r="I20" s="22">
        <v>3.276</v>
      </c>
      <c r="J20" s="22">
        <f t="shared" si="0"/>
        <v>0</v>
      </c>
      <c r="K20" s="33"/>
    </row>
    <row r="21" ht="15" spans="1:11">
      <c r="A21" s="10"/>
      <c r="B21" s="10"/>
      <c r="C21" s="16"/>
      <c r="D21" s="17"/>
      <c r="E21" s="18" t="s">
        <v>44</v>
      </c>
      <c r="F21" s="14">
        <v>2</v>
      </c>
      <c r="G21" s="14">
        <v>3.24</v>
      </c>
      <c r="H21" s="15">
        <v>2</v>
      </c>
      <c r="I21" s="22">
        <v>3.24</v>
      </c>
      <c r="J21" s="22">
        <f t="shared" si="0"/>
        <v>0</v>
      </c>
      <c r="K21" s="33"/>
    </row>
    <row r="22" ht="15" spans="1:11">
      <c r="A22" s="10"/>
      <c r="B22" s="10"/>
      <c r="C22" s="16"/>
      <c r="D22" s="17"/>
      <c r="E22" s="18" t="s">
        <v>45</v>
      </c>
      <c r="F22" s="14">
        <v>1</v>
      </c>
      <c r="G22" s="14">
        <v>1.4175</v>
      </c>
      <c r="H22" s="15">
        <v>1</v>
      </c>
      <c r="I22" s="22">
        <v>1.4175</v>
      </c>
      <c r="J22" s="22">
        <f t="shared" si="0"/>
        <v>0</v>
      </c>
      <c r="K22" s="33"/>
    </row>
    <row r="23" ht="12.75" spans="1:11">
      <c r="A23" s="10"/>
      <c r="B23" s="10"/>
      <c r="C23" s="16"/>
      <c r="D23" s="19"/>
      <c r="E23" s="20" t="s">
        <v>46</v>
      </c>
      <c r="F23" s="21">
        <f>SUM(F5:F22)</f>
        <v>1571</v>
      </c>
      <c r="G23" s="22">
        <f>SUM(G5:G22)</f>
        <v>1782.255</v>
      </c>
      <c r="H23" s="21">
        <f>SUM(H5:H22)</f>
        <v>1191</v>
      </c>
      <c r="I23" s="22">
        <f>SUM(I5:I22)</f>
        <v>1354.0733</v>
      </c>
      <c r="J23" s="22">
        <f t="shared" si="0"/>
        <v>428.181699999998</v>
      </c>
      <c r="K23" s="33"/>
    </row>
    <row r="24" ht="15" spans="1:11">
      <c r="A24" s="10"/>
      <c r="B24" s="10"/>
      <c r="C24" s="16"/>
      <c r="D24" s="23" t="s">
        <v>47</v>
      </c>
      <c r="E24" s="18" t="s">
        <v>48</v>
      </c>
      <c r="F24" s="14">
        <v>1</v>
      </c>
      <c r="G24" s="14">
        <v>1.0549</v>
      </c>
      <c r="H24" s="15">
        <v>1</v>
      </c>
      <c r="I24" s="22">
        <v>1.0549</v>
      </c>
      <c r="J24" s="22">
        <f t="shared" si="0"/>
        <v>0</v>
      </c>
      <c r="K24" s="33"/>
    </row>
    <row r="25" ht="15" spans="1:11">
      <c r="A25" s="10"/>
      <c r="B25" s="10"/>
      <c r="C25" s="16"/>
      <c r="D25" s="24"/>
      <c r="E25" s="18" t="s">
        <v>49</v>
      </c>
      <c r="F25" s="14">
        <v>1</v>
      </c>
      <c r="G25" s="14">
        <v>1.0549</v>
      </c>
      <c r="H25" s="15">
        <v>1</v>
      </c>
      <c r="I25" s="22">
        <v>1.0549</v>
      </c>
      <c r="J25" s="22">
        <f t="shared" si="0"/>
        <v>0</v>
      </c>
      <c r="K25" s="33"/>
    </row>
    <row r="26" ht="12.75" spans="1:11">
      <c r="A26" s="10"/>
      <c r="B26" s="10"/>
      <c r="C26" s="25"/>
      <c r="D26" s="26"/>
      <c r="E26" s="6" t="s">
        <v>46</v>
      </c>
      <c r="F26" s="21">
        <f>SUM(F24:F25)</f>
        <v>2</v>
      </c>
      <c r="G26" s="22">
        <f>SUM(G24:G25)</f>
        <v>2.1098</v>
      </c>
      <c r="H26" s="21">
        <f>SUM(H24:H25)</f>
        <v>2</v>
      </c>
      <c r="I26" s="22">
        <f>SUM(I24:I25)</f>
        <v>2.1098</v>
      </c>
      <c r="J26" s="22">
        <f t="shared" si="0"/>
        <v>0</v>
      </c>
      <c r="K26" s="33"/>
    </row>
    <row r="27" ht="84" spans="1:11">
      <c r="A27" s="10"/>
      <c r="B27" s="10"/>
      <c r="C27" s="10">
        <v>2022</v>
      </c>
      <c r="D27" s="27" t="s">
        <v>15</v>
      </c>
      <c r="E27" s="13" t="s">
        <v>16</v>
      </c>
      <c r="F27" s="14">
        <v>3056</v>
      </c>
      <c r="G27" s="14">
        <v>2433.5381</v>
      </c>
      <c r="H27" s="15">
        <v>2615</v>
      </c>
      <c r="I27" s="15">
        <v>2080.55239999991</v>
      </c>
      <c r="J27" s="22">
        <f t="shared" si="0"/>
        <v>352.98570000009</v>
      </c>
      <c r="K27" s="33" t="s">
        <v>50</v>
      </c>
    </row>
    <row r="28" ht="48" spans="1:11">
      <c r="A28" s="10"/>
      <c r="B28" s="10"/>
      <c r="C28" s="10"/>
      <c r="D28" s="28"/>
      <c r="E28" s="13" t="s">
        <v>18</v>
      </c>
      <c r="F28" s="14">
        <v>468</v>
      </c>
      <c r="G28" s="14">
        <v>376.0761</v>
      </c>
      <c r="H28" s="15">
        <v>409</v>
      </c>
      <c r="I28" s="15">
        <v>329.185199999999</v>
      </c>
      <c r="J28" s="22">
        <f t="shared" ref="J28:J53" si="1">G28-I28</f>
        <v>46.890900000001</v>
      </c>
      <c r="K28" s="33" t="s">
        <v>51</v>
      </c>
    </row>
    <row r="29" ht="48" spans="1:11">
      <c r="A29" s="10"/>
      <c r="B29" s="10"/>
      <c r="C29" s="10"/>
      <c r="D29" s="28"/>
      <c r="E29" s="13" t="s">
        <v>20</v>
      </c>
      <c r="F29" s="14">
        <v>956</v>
      </c>
      <c r="G29" s="14">
        <v>675.8526</v>
      </c>
      <c r="H29" s="15">
        <v>766</v>
      </c>
      <c r="I29" s="34">
        <v>542.005000000004</v>
      </c>
      <c r="J29" s="22">
        <f t="shared" si="1"/>
        <v>133.847599999996</v>
      </c>
      <c r="K29" s="33" t="s">
        <v>52</v>
      </c>
    </row>
    <row r="30" ht="48" spans="1:11">
      <c r="A30" s="10"/>
      <c r="B30" s="10"/>
      <c r="C30" s="10"/>
      <c r="D30" s="28"/>
      <c r="E30" s="18" t="s">
        <v>22</v>
      </c>
      <c r="F30" s="14">
        <v>22</v>
      </c>
      <c r="G30" s="14">
        <v>17.2854</v>
      </c>
      <c r="H30" s="15">
        <v>17</v>
      </c>
      <c r="I30" s="15">
        <v>13.3569</v>
      </c>
      <c r="J30" s="22">
        <f t="shared" si="1"/>
        <v>3.9285</v>
      </c>
      <c r="K30" s="33" t="s">
        <v>53</v>
      </c>
    </row>
    <row r="31" ht="24" spans="1:11">
      <c r="A31" s="10"/>
      <c r="B31" s="10"/>
      <c r="C31" s="10"/>
      <c r="D31" s="28"/>
      <c r="E31" s="18" t="s">
        <v>24</v>
      </c>
      <c r="F31" s="14">
        <v>30</v>
      </c>
      <c r="G31" s="14">
        <v>24.342</v>
      </c>
      <c r="H31" s="15">
        <v>26</v>
      </c>
      <c r="I31" s="15">
        <v>21.0964</v>
      </c>
      <c r="J31" s="22">
        <f t="shared" si="1"/>
        <v>3.2456</v>
      </c>
      <c r="K31" s="33" t="s">
        <v>54</v>
      </c>
    </row>
    <row r="32" ht="84" spans="1:11">
      <c r="A32" s="10"/>
      <c r="B32" s="10"/>
      <c r="C32" s="10"/>
      <c r="D32" s="28"/>
      <c r="E32" s="18" t="s">
        <v>26</v>
      </c>
      <c r="F32" s="14">
        <v>426</v>
      </c>
      <c r="G32" s="14">
        <v>332.1077</v>
      </c>
      <c r="H32" s="15">
        <v>360</v>
      </c>
      <c r="I32" s="34">
        <v>280.495</v>
      </c>
      <c r="J32" s="22">
        <f t="shared" si="1"/>
        <v>51.6127</v>
      </c>
      <c r="K32" s="33" t="s">
        <v>55</v>
      </c>
    </row>
    <row r="33" ht="15" spans="1:11">
      <c r="A33" s="10"/>
      <c r="B33" s="10"/>
      <c r="C33" s="10"/>
      <c r="D33" s="28"/>
      <c r="E33" s="18" t="s">
        <v>28</v>
      </c>
      <c r="F33" s="14">
        <v>2</v>
      </c>
      <c r="G33" s="14">
        <v>2.52</v>
      </c>
      <c r="H33" s="15">
        <v>2</v>
      </c>
      <c r="I33" s="22">
        <f>VLOOKUP(E33,[1]Sheet16!$E:$F,2,FALSE)</f>
        <v>2.52</v>
      </c>
      <c r="J33" s="22">
        <f t="shared" si="1"/>
        <v>0</v>
      </c>
      <c r="K33" s="33"/>
    </row>
    <row r="34" ht="96" spans="1:11">
      <c r="A34" s="10"/>
      <c r="B34" s="10"/>
      <c r="C34" s="10"/>
      <c r="D34" s="28"/>
      <c r="E34" s="18" t="s">
        <v>30</v>
      </c>
      <c r="F34" s="14">
        <v>2060</v>
      </c>
      <c r="G34" s="14">
        <v>1459.0695</v>
      </c>
      <c r="H34" s="15">
        <v>1873</v>
      </c>
      <c r="I34" s="15">
        <v>1325.47709999997</v>
      </c>
      <c r="J34" s="22">
        <f t="shared" si="1"/>
        <v>133.59240000003</v>
      </c>
      <c r="K34" s="33" t="s">
        <v>56</v>
      </c>
    </row>
    <row r="35" ht="168" spans="1:11">
      <c r="A35" s="10"/>
      <c r="B35" s="10"/>
      <c r="C35" s="10"/>
      <c r="D35" s="28"/>
      <c r="E35" s="18" t="s">
        <v>32</v>
      </c>
      <c r="F35" s="14">
        <v>796</v>
      </c>
      <c r="G35" s="14">
        <v>781.5024</v>
      </c>
      <c r="H35" s="15">
        <v>145</v>
      </c>
      <c r="I35" s="15">
        <v>138.9024</v>
      </c>
      <c r="J35" s="22">
        <f t="shared" si="1"/>
        <v>642.6</v>
      </c>
      <c r="K35" s="33" t="s">
        <v>57</v>
      </c>
    </row>
    <row r="36" ht="72" spans="1:11">
      <c r="A36" s="10"/>
      <c r="B36" s="10"/>
      <c r="C36" s="10"/>
      <c r="D36" s="28"/>
      <c r="E36" s="18" t="s">
        <v>34</v>
      </c>
      <c r="F36" s="14">
        <v>2546</v>
      </c>
      <c r="G36" s="14">
        <v>1056.48</v>
      </c>
      <c r="H36" s="15">
        <v>2224</v>
      </c>
      <c r="I36" s="34">
        <v>915.864000000025</v>
      </c>
      <c r="J36" s="22">
        <f t="shared" si="1"/>
        <v>140.615999999975</v>
      </c>
      <c r="K36" s="33" t="s">
        <v>58</v>
      </c>
    </row>
    <row r="37" ht="36" spans="1:11">
      <c r="A37" s="10"/>
      <c r="B37" s="10"/>
      <c r="C37" s="10"/>
      <c r="D37" s="28"/>
      <c r="E37" s="18" t="s">
        <v>35</v>
      </c>
      <c r="F37" s="14">
        <v>16</v>
      </c>
      <c r="G37" s="14">
        <v>18.144</v>
      </c>
      <c r="H37" s="15">
        <v>13</v>
      </c>
      <c r="I37" s="35">
        <v>14.742</v>
      </c>
      <c r="J37" s="22">
        <f t="shared" si="1"/>
        <v>3.402</v>
      </c>
      <c r="K37" s="33" t="s">
        <v>59</v>
      </c>
    </row>
    <row r="38" ht="24" spans="1:11">
      <c r="A38" s="10"/>
      <c r="B38" s="10"/>
      <c r="C38" s="10"/>
      <c r="D38" s="28"/>
      <c r="E38" s="18" t="s">
        <v>37</v>
      </c>
      <c r="F38" s="14">
        <v>70</v>
      </c>
      <c r="G38" s="14">
        <v>48.1208</v>
      </c>
      <c r="H38" s="15">
        <v>63</v>
      </c>
      <c r="I38" s="15">
        <v>43.0248</v>
      </c>
      <c r="J38" s="22">
        <f t="shared" si="1"/>
        <v>5.096</v>
      </c>
      <c r="K38" s="33" t="s">
        <v>60</v>
      </c>
    </row>
    <row r="39" ht="24" spans="1:11">
      <c r="A39" s="10"/>
      <c r="B39" s="10"/>
      <c r="C39" s="10"/>
      <c r="D39" s="28"/>
      <c r="E39" s="18" t="s">
        <v>42</v>
      </c>
      <c r="F39" s="14">
        <v>108</v>
      </c>
      <c r="G39" s="14">
        <v>86.4864</v>
      </c>
      <c r="H39" s="15">
        <v>103</v>
      </c>
      <c r="I39" s="15">
        <v>82.4824</v>
      </c>
      <c r="J39" s="22">
        <f t="shared" si="1"/>
        <v>4.004</v>
      </c>
      <c r="K39" s="33" t="s">
        <v>61</v>
      </c>
    </row>
    <row r="40" ht="24" spans="1:11">
      <c r="A40" s="10"/>
      <c r="B40" s="10"/>
      <c r="C40" s="10"/>
      <c r="D40" s="28"/>
      <c r="E40" s="18" t="s">
        <v>43</v>
      </c>
      <c r="F40" s="14">
        <v>1220</v>
      </c>
      <c r="G40" s="14">
        <v>921.312</v>
      </c>
      <c r="H40" s="15">
        <v>1190</v>
      </c>
      <c r="I40" s="15">
        <v>897.724800000005</v>
      </c>
      <c r="J40" s="22">
        <f t="shared" si="1"/>
        <v>23.5871999999951</v>
      </c>
      <c r="K40" s="33" t="s">
        <v>62</v>
      </c>
    </row>
    <row r="41" ht="24" spans="1:11">
      <c r="A41" s="10"/>
      <c r="B41" s="10"/>
      <c r="C41" s="10"/>
      <c r="D41" s="28"/>
      <c r="E41" s="29" t="s">
        <v>63</v>
      </c>
      <c r="F41" s="14">
        <v>707</v>
      </c>
      <c r="G41" s="14">
        <v>397.0978</v>
      </c>
      <c r="H41" s="15">
        <v>695</v>
      </c>
      <c r="I41" s="34">
        <v>391.342000000002</v>
      </c>
      <c r="J41" s="22">
        <f t="shared" si="1"/>
        <v>5.75579999999803</v>
      </c>
      <c r="K41" s="33" t="s">
        <v>64</v>
      </c>
    </row>
    <row r="42" ht="84" spans="1:11">
      <c r="A42" s="10"/>
      <c r="B42" s="10"/>
      <c r="C42" s="10"/>
      <c r="D42" s="28"/>
      <c r="E42" s="29" t="s">
        <v>65</v>
      </c>
      <c r="F42" s="14">
        <v>594</v>
      </c>
      <c r="G42" s="14">
        <v>263.376</v>
      </c>
      <c r="H42" s="15">
        <v>574</v>
      </c>
      <c r="I42" s="34">
        <v>254.783999999999</v>
      </c>
      <c r="J42" s="22">
        <f t="shared" si="1"/>
        <v>8.59200000000098</v>
      </c>
      <c r="K42" s="33" t="s">
        <v>66</v>
      </c>
    </row>
    <row r="43" ht="15" spans="1:11">
      <c r="A43" s="10"/>
      <c r="B43" s="10"/>
      <c r="C43" s="10"/>
      <c r="D43" s="28"/>
      <c r="E43" s="29" t="s">
        <v>67</v>
      </c>
      <c r="F43" s="14">
        <v>285</v>
      </c>
      <c r="G43" s="14">
        <v>345.9456</v>
      </c>
      <c r="H43" s="15">
        <v>278</v>
      </c>
      <c r="I43" s="15">
        <v>337.9068</v>
      </c>
      <c r="J43" s="22">
        <f t="shared" si="1"/>
        <v>8.03880000000004</v>
      </c>
      <c r="K43" s="33" t="s">
        <v>68</v>
      </c>
    </row>
    <row r="44" ht="48" spans="1:11">
      <c r="A44" s="10"/>
      <c r="B44" s="10"/>
      <c r="C44" s="10"/>
      <c r="D44" s="28"/>
      <c r="E44" s="29" t="s">
        <v>69</v>
      </c>
      <c r="F44" s="14">
        <v>224</v>
      </c>
      <c r="G44" s="14">
        <v>292.1688</v>
      </c>
      <c r="H44" s="15">
        <v>220</v>
      </c>
      <c r="I44" s="15">
        <v>287.4564</v>
      </c>
      <c r="J44" s="22">
        <f t="shared" si="1"/>
        <v>4.7124</v>
      </c>
      <c r="K44" s="33" t="s">
        <v>70</v>
      </c>
    </row>
    <row r="45" ht="96" spans="1:11">
      <c r="A45" s="10"/>
      <c r="B45" s="10"/>
      <c r="C45" s="10"/>
      <c r="D45" s="28"/>
      <c r="E45" s="29" t="s">
        <v>71</v>
      </c>
      <c r="F45" s="14">
        <v>109</v>
      </c>
      <c r="G45" s="14">
        <v>109.6578</v>
      </c>
      <c r="H45" s="15">
        <v>47</v>
      </c>
      <c r="I45" s="15">
        <v>50.2362</v>
      </c>
      <c r="J45" s="22">
        <f t="shared" si="1"/>
        <v>59.4216</v>
      </c>
      <c r="K45" s="33" t="s">
        <v>72</v>
      </c>
    </row>
    <row r="46" ht="15" spans="1:11">
      <c r="A46" s="10"/>
      <c r="B46" s="10"/>
      <c r="C46" s="10"/>
      <c r="D46" s="28"/>
      <c r="E46" s="29" t="s">
        <v>73</v>
      </c>
      <c r="F46" s="14">
        <v>50</v>
      </c>
      <c r="G46" s="14">
        <v>22.992</v>
      </c>
      <c r="H46" s="15">
        <v>50</v>
      </c>
      <c r="I46" s="22">
        <f>VLOOKUP(E46,[1]Sheet16!$E:$F,2,FALSE)</f>
        <v>22.992</v>
      </c>
      <c r="J46" s="22">
        <f t="shared" si="1"/>
        <v>0</v>
      </c>
      <c r="K46" s="33"/>
    </row>
    <row r="47" ht="15" spans="1:11">
      <c r="A47" s="10"/>
      <c r="B47" s="10"/>
      <c r="C47" s="10"/>
      <c r="D47" s="28"/>
      <c r="E47" s="29" t="s">
        <v>74</v>
      </c>
      <c r="F47" s="14">
        <v>20</v>
      </c>
      <c r="G47" s="14">
        <v>11.648</v>
      </c>
      <c r="H47" s="15">
        <v>16</v>
      </c>
      <c r="I47" s="15">
        <v>9.3184</v>
      </c>
      <c r="J47" s="22">
        <f t="shared" si="1"/>
        <v>2.3296</v>
      </c>
      <c r="K47" s="33" t="s">
        <v>31</v>
      </c>
    </row>
    <row r="48" ht="15" spans="1:11">
      <c r="A48" s="10"/>
      <c r="B48" s="10"/>
      <c r="C48" s="10"/>
      <c r="D48" s="28"/>
      <c r="E48" s="29" t="s">
        <v>75</v>
      </c>
      <c r="F48" s="14">
        <v>19</v>
      </c>
      <c r="G48" s="14">
        <v>8.112</v>
      </c>
      <c r="H48" s="15">
        <v>19</v>
      </c>
      <c r="I48" s="22">
        <f>VLOOKUP(E48,[1]Sheet16!$E:$F,2,FALSE)</f>
        <v>8.112</v>
      </c>
      <c r="J48" s="22">
        <f t="shared" si="1"/>
        <v>0</v>
      </c>
      <c r="K48" s="33"/>
    </row>
    <row r="49" ht="15" spans="1:11">
      <c r="A49" s="10"/>
      <c r="B49" s="10"/>
      <c r="C49" s="10"/>
      <c r="D49" s="28"/>
      <c r="E49" s="29" t="s">
        <v>76</v>
      </c>
      <c r="F49" s="14">
        <v>17</v>
      </c>
      <c r="G49" s="14">
        <v>8.16</v>
      </c>
      <c r="H49" s="15">
        <v>16</v>
      </c>
      <c r="I49" s="15">
        <v>7.68</v>
      </c>
      <c r="J49" s="22">
        <f t="shared" si="1"/>
        <v>0.48</v>
      </c>
      <c r="K49" s="33" t="s">
        <v>77</v>
      </c>
    </row>
    <row r="50" ht="15" spans="1:11">
      <c r="A50" s="10"/>
      <c r="B50" s="10"/>
      <c r="C50" s="10"/>
      <c r="D50" s="28"/>
      <c r="E50" s="29" t="s">
        <v>78</v>
      </c>
      <c r="F50" s="14">
        <v>15</v>
      </c>
      <c r="G50" s="14">
        <v>18.144</v>
      </c>
      <c r="H50" s="15">
        <v>14</v>
      </c>
      <c r="I50" s="34">
        <v>16.884</v>
      </c>
      <c r="J50" s="22">
        <f t="shared" si="1"/>
        <v>1.26</v>
      </c>
      <c r="K50" s="33" t="s">
        <v>77</v>
      </c>
    </row>
    <row r="51" ht="48" spans="1:11">
      <c r="A51" s="10"/>
      <c r="B51" s="10"/>
      <c r="C51" s="10"/>
      <c r="D51" s="28"/>
      <c r="E51" s="29" t="s">
        <v>79</v>
      </c>
      <c r="F51" s="14">
        <v>12</v>
      </c>
      <c r="G51" s="14">
        <v>9.5256</v>
      </c>
      <c r="H51" s="15">
        <v>4</v>
      </c>
      <c r="I51" s="15">
        <v>3.1752</v>
      </c>
      <c r="J51" s="22">
        <f t="shared" si="1"/>
        <v>6.3504</v>
      </c>
      <c r="K51" s="33" t="s">
        <v>80</v>
      </c>
    </row>
    <row r="52" ht="15" spans="1:11">
      <c r="A52" s="10"/>
      <c r="B52" s="10"/>
      <c r="C52" s="10"/>
      <c r="D52" s="28"/>
      <c r="E52" s="29" t="s">
        <v>81</v>
      </c>
      <c r="F52" s="14">
        <v>10</v>
      </c>
      <c r="G52" s="14">
        <v>12.6</v>
      </c>
      <c r="H52" s="15">
        <v>10</v>
      </c>
      <c r="I52" s="22">
        <f>VLOOKUP(E52,[1]Sheet16!$E:$F,2,FALSE)</f>
        <v>12.6</v>
      </c>
      <c r="J52" s="22">
        <f t="shared" si="1"/>
        <v>0</v>
      </c>
      <c r="K52" s="33"/>
    </row>
    <row r="53" ht="12.75" spans="1:11">
      <c r="A53" s="10"/>
      <c r="B53" s="10"/>
      <c r="C53" s="10"/>
      <c r="D53" s="28"/>
      <c r="E53" s="20" t="s">
        <v>46</v>
      </c>
      <c r="F53" s="21">
        <f>SUM(F27:F52)</f>
        <v>13838</v>
      </c>
      <c r="G53" s="22">
        <f>SUM(G27:G52)</f>
        <v>9732.2646</v>
      </c>
      <c r="H53" s="21">
        <f>SUM(H27:H52)</f>
        <v>11749</v>
      </c>
      <c r="I53" s="22">
        <f>SUM(I27:I52)</f>
        <v>8089.91539999992</v>
      </c>
      <c r="J53" s="22">
        <f t="shared" si="1"/>
        <v>1642.34920000009</v>
      </c>
      <c r="K53" s="33"/>
    </row>
    <row r="54" ht="15" spans="1:11">
      <c r="A54" s="10"/>
      <c r="B54" s="10"/>
      <c r="C54" s="10"/>
      <c r="D54" s="23" t="s">
        <v>47</v>
      </c>
      <c r="E54" s="29" t="s">
        <v>82</v>
      </c>
      <c r="F54" s="14">
        <v>51</v>
      </c>
      <c r="G54" s="14">
        <v>37.5717</v>
      </c>
      <c r="H54" s="15">
        <v>51</v>
      </c>
      <c r="I54" s="22">
        <f>VLOOKUP(E54,[1]Sheet16!$E:$F,2,FALSE)</f>
        <v>37.5717</v>
      </c>
      <c r="J54" s="22">
        <f t="shared" ref="J54:J64" si="2">G54-I54</f>
        <v>0</v>
      </c>
      <c r="K54" s="33"/>
    </row>
    <row r="55" ht="15" spans="1:11">
      <c r="A55" s="10"/>
      <c r="B55" s="10"/>
      <c r="C55" s="10"/>
      <c r="D55" s="24"/>
      <c r="E55" s="29" t="s">
        <v>83</v>
      </c>
      <c r="F55" s="14">
        <v>28</v>
      </c>
      <c r="G55" s="14">
        <v>20.6276</v>
      </c>
      <c r="H55" s="15">
        <v>28</v>
      </c>
      <c r="I55" s="22">
        <f>VLOOKUP(E55,[1]Sheet16!$E:$F,2,FALSE)</f>
        <v>20.6276</v>
      </c>
      <c r="J55" s="22">
        <f t="shared" si="2"/>
        <v>0</v>
      </c>
      <c r="K55" s="33"/>
    </row>
    <row r="56" ht="15" spans="1:11">
      <c r="A56" s="10"/>
      <c r="B56" s="10"/>
      <c r="C56" s="10"/>
      <c r="D56" s="24"/>
      <c r="E56" s="29" t="s">
        <v>84</v>
      </c>
      <c r="F56" s="14">
        <v>26</v>
      </c>
      <c r="G56" s="14">
        <v>21.3816</v>
      </c>
      <c r="H56" s="15">
        <v>23</v>
      </c>
      <c r="I56" s="15">
        <v>19.1715</v>
      </c>
      <c r="J56" s="22">
        <f t="shared" si="2"/>
        <v>2.2101</v>
      </c>
      <c r="K56" s="33" t="s">
        <v>85</v>
      </c>
    </row>
    <row r="57" ht="15" spans="1:11">
      <c r="A57" s="10"/>
      <c r="B57" s="10"/>
      <c r="C57" s="10"/>
      <c r="D57" s="24"/>
      <c r="E57" s="29" t="s">
        <v>86</v>
      </c>
      <c r="F57" s="14">
        <v>12</v>
      </c>
      <c r="G57" s="14">
        <v>8.8404</v>
      </c>
      <c r="H57" s="15">
        <v>12</v>
      </c>
      <c r="I57" s="22">
        <f>VLOOKUP(E57,[1]Sheet16!$E:$F,2,FALSE)</f>
        <v>8.8404</v>
      </c>
      <c r="J57" s="22">
        <f t="shared" si="2"/>
        <v>0</v>
      </c>
      <c r="K57" s="33"/>
    </row>
    <row r="58" ht="15" spans="1:11">
      <c r="A58" s="10"/>
      <c r="B58" s="10"/>
      <c r="C58" s="10"/>
      <c r="D58" s="24"/>
      <c r="E58" s="29" t="s">
        <v>87</v>
      </c>
      <c r="F58" s="14">
        <v>6</v>
      </c>
      <c r="G58" s="14">
        <v>4.4202</v>
      </c>
      <c r="H58" s="15">
        <v>6</v>
      </c>
      <c r="I58" s="22">
        <f>VLOOKUP(E58,[1]Sheet16!$E:$F,2,FALSE)</f>
        <v>4.4202</v>
      </c>
      <c r="J58" s="22">
        <f t="shared" si="2"/>
        <v>0</v>
      </c>
      <c r="K58" s="33"/>
    </row>
    <row r="59" ht="15" spans="1:11">
      <c r="A59" s="10"/>
      <c r="B59" s="10"/>
      <c r="C59" s="10"/>
      <c r="D59" s="24"/>
      <c r="E59" s="29" t="s">
        <v>88</v>
      </c>
      <c r="F59" s="14">
        <v>2</v>
      </c>
      <c r="G59" s="14">
        <v>1.4112</v>
      </c>
      <c r="H59" s="15">
        <v>2</v>
      </c>
      <c r="I59" s="22">
        <f>VLOOKUP(E59,[1]Sheet16!$E:$F,2,FALSE)</f>
        <v>1.4112</v>
      </c>
      <c r="J59" s="22">
        <f t="shared" si="2"/>
        <v>0</v>
      </c>
      <c r="K59" s="33"/>
    </row>
    <row r="60" ht="15" spans="1:11">
      <c r="A60" s="10"/>
      <c r="B60" s="10"/>
      <c r="C60" s="10"/>
      <c r="D60" s="24"/>
      <c r="E60" s="29" t="s">
        <v>89</v>
      </c>
      <c r="F60" s="14">
        <v>2</v>
      </c>
      <c r="G60" s="14">
        <v>1.9606</v>
      </c>
      <c r="H60" s="15">
        <v>1</v>
      </c>
      <c r="I60" s="15">
        <v>0.9803</v>
      </c>
      <c r="J60" s="22">
        <f t="shared" si="2"/>
        <v>0.9803</v>
      </c>
      <c r="K60" s="33" t="s">
        <v>77</v>
      </c>
    </row>
    <row r="61" ht="15" spans="1:11">
      <c r="A61" s="10"/>
      <c r="B61" s="10"/>
      <c r="C61" s="10"/>
      <c r="D61" s="24"/>
      <c r="E61" s="29" t="s">
        <v>90</v>
      </c>
      <c r="F61" s="14">
        <v>1</v>
      </c>
      <c r="G61" s="14">
        <v>0.884</v>
      </c>
      <c r="H61" s="15">
        <v>1</v>
      </c>
      <c r="I61" s="22">
        <f>VLOOKUP(E61,[1]Sheet16!$E:$F,2,FALSE)</f>
        <v>0.884</v>
      </c>
      <c r="J61" s="22">
        <f t="shared" si="2"/>
        <v>0</v>
      </c>
      <c r="K61" s="33"/>
    </row>
    <row r="62" ht="15" spans="1:11">
      <c r="A62" s="10"/>
      <c r="B62" s="10"/>
      <c r="C62" s="10"/>
      <c r="D62" s="24"/>
      <c r="E62" s="29" t="s">
        <v>91</v>
      </c>
      <c r="F62" s="14">
        <v>1</v>
      </c>
      <c r="G62" s="14">
        <v>0.7367</v>
      </c>
      <c r="H62" s="15">
        <v>1</v>
      </c>
      <c r="I62" s="22">
        <f>VLOOKUP(E62,[1]Sheet16!$E:$F,2,FALSE)</f>
        <v>0.7367</v>
      </c>
      <c r="J62" s="22">
        <f t="shared" si="2"/>
        <v>0</v>
      </c>
      <c r="K62" s="33"/>
    </row>
    <row r="63" ht="12.75" spans="1:11">
      <c r="A63" s="10"/>
      <c r="B63" s="10"/>
      <c r="C63" s="10"/>
      <c r="D63" s="26"/>
      <c r="E63" s="20" t="s">
        <v>46</v>
      </c>
      <c r="F63" s="21">
        <f>SUM(F54:F62)</f>
        <v>129</v>
      </c>
      <c r="G63" s="22">
        <f>SUM(G54:G62)</f>
        <v>97.834</v>
      </c>
      <c r="H63" s="21">
        <f>SUM(H54:H62)</f>
        <v>125</v>
      </c>
      <c r="I63" s="22">
        <f>SUM(I54:I62)</f>
        <v>94.6436</v>
      </c>
      <c r="J63" s="22">
        <f t="shared" si="2"/>
        <v>3.1904</v>
      </c>
      <c r="K63" s="33"/>
    </row>
    <row r="64" ht="12.75" spans="1:11">
      <c r="A64" s="10"/>
      <c r="B64" s="10"/>
      <c r="C64" s="6" t="s">
        <v>92</v>
      </c>
      <c r="D64" s="6"/>
      <c r="E64" s="6"/>
      <c r="F64" s="21">
        <f>+F23+F26+F53+F63</f>
        <v>15540</v>
      </c>
      <c r="G64" s="21">
        <f>+G23+G26+G53+G63</f>
        <v>11614.4634</v>
      </c>
      <c r="H64" s="21">
        <f>+H23+H26+H53+H63</f>
        <v>13067</v>
      </c>
      <c r="I64" s="21">
        <f>+I23+I26+I53+I63</f>
        <v>9540.74209999992</v>
      </c>
      <c r="J64" s="22">
        <f t="shared" si="2"/>
        <v>2073.72130000008</v>
      </c>
      <c r="K64" s="33"/>
    </row>
    <row r="65" ht="15" spans="1:11">
      <c r="A65" s="10">
        <v>2</v>
      </c>
      <c r="B65" s="10" t="s">
        <v>93</v>
      </c>
      <c r="C65" s="10">
        <v>2021</v>
      </c>
      <c r="D65" s="23" t="s">
        <v>15</v>
      </c>
      <c r="E65" s="18" t="s">
        <v>94</v>
      </c>
      <c r="F65" s="14">
        <v>50</v>
      </c>
      <c r="G65" s="14">
        <v>33.592</v>
      </c>
      <c r="H65" s="15">
        <v>50</v>
      </c>
      <c r="I65" s="34">
        <v>33.592</v>
      </c>
      <c r="J65" s="22">
        <f t="shared" ref="J65:J76" si="3">G65-I65</f>
        <v>0</v>
      </c>
      <c r="K65" s="33"/>
    </row>
    <row r="66" ht="12.75" spans="1:11">
      <c r="A66" s="10"/>
      <c r="B66" s="10"/>
      <c r="C66" s="10"/>
      <c r="D66" s="26"/>
      <c r="E66" s="6" t="s">
        <v>46</v>
      </c>
      <c r="F66" s="21">
        <f>SUM(F65:F65)</f>
        <v>50</v>
      </c>
      <c r="G66" s="21">
        <f>SUM(G65:G65)</f>
        <v>33.592</v>
      </c>
      <c r="H66" s="21">
        <f>SUM(H65:H65)</f>
        <v>50</v>
      </c>
      <c r="I66" s="34">
        <f>SUM(I65:I65)</f>
        <v>33.592</v>
      </c>
      <c r="J66" s="22">
        <f t="shared" si="3"/>
        <v>0</v>
      </c>
      <c r="K66" s="33"/>
    </row>
    <row r="67" ht="15" spans="1:11">
      <c r="A67" s="10"/>
      <c r="B67" s="10"/>
      <c r="C67" s="10">
        <v>2022</v>
      </c>
      <c r="D67" s="23" t="s">
        <v>15</v>
      </c>
      <c r="E67" s="18" t="s">
        <v>94</v>
      </c>
      <c r="F67" s="14">
        <v>20</v>
      </c>
      <c r="G67" s="14">
        <v>9.6</v>
      </c>
      <c r="H67" s="15">
        <v>20</v>
      </c>
      <c r="I67" s="34">
        <v>9.6</v>
      </c>
      <c r="J67" s="22">
        <f t="shared" si="3"/>
        <v>0</v>
      </c>
      <c r="K67" s="33"/>
    </row>
    <row r="68" ht="15" spans="1:11">
      <c r="A68" s="10"/>
      <c r="B68" s="10"/>
      <c r="C68" s="10"/>
      <c r="D68" s="24"/>
      <c r="E68" s="18" t="s">
        <v>95</v>
      </c>
      <c r="F68" s="14">
        <v>28</v>
      </c>
      <c r="G68" s="14">
        <v>28.224</v>
      </c>
      <c r="H68" s="15">
        <v>28</v>
      </c>
      <c r="I68" s="34">
        <v>28.224</v>
      </c>
      <c r="J68" s="22">
        <f t="shared" si="3"/>
        <v>0</v>
      </c>
      <c r="K68" s="33"/>
    </row>
    <row r="69" ht="15" spans="1:11">
      <c r="A69" s="10"/>
      <c r="B69" s="10"/>
      <c r="C69" s="10"/>
      <c r="D69" s="24"/>
      <c r="E69" s="18" t="s">
        <v>96</v>
      </c>
      <c r="F69" s="14">
        <v>20</v>
      </c>
      <c r="G69" s="14">
        <v>21.9996</v>
      </c>
      <c r="H69" s="15">
        <v>20</v>
      </c>
      <c r="I69" s="34">
        <v>21.9996</v>
      </c>
      <c r="J69" s="22">
        <f t="shared" si="3"/>
        <v>0</v>
      </c>
      <c r="K69" s="33"/>
    </row>
    <row r="70" ht="15" spans="1:11">
      <c r="A70" s="10"/>
      <c r="B70" s="10"/>
      <c r="C70" s="10"/>
      <c r="D70" s="24"/>
      <c r="E70" s="18" t="s">
        <v>97</v>
      </c>
      <c r="F70" s="14">
        <v>5</v>
      </c>
      <c r="G70" s="14">
        <v>2.256</v>
      </c>
      <c r="H70" s="15">
        <v>5</v>
      </c>
      <c r="I70" s="34">
        <v>2.256</v>
      </c>
      <c r="J70" s="22">
        <f t="shared" si="3"/>
        <v>0</v>
      </c>
      <c r="K70" s="33"/>
    </row>
    <row r="71" ht="15" spans="1:11">
      <c r="A71" s="10"/>
      <c r="B71" s="10"/>
      <c r="C71" s="10"/>
      <c r="D71" s="24"/>
      <c r="E71" s="18" t="s">
        <v>98</v>
      </c>
      <c r="F71" s="14">
        <v>2</v>
      </c>
      <c r="G71" s="14">
        <v>1.8144</v>
      </c>
      <c r="H71" s="15">
        <v>2</v>
      </c>
      <c r="I71" s="34">
        <v>1.8144</v>
      </c>
      <c r="J71" s="22">
        <f t="shared" si="3"/>
        <v>0</v>
      </c>
      <c r="K71" s="33"/>
    </row>
    <row r="72" ht="12.75" spans="1:11">
      <c r="A72" s="10"/>
      <c r="B72" s="10"/>
      <c r="C72" s="10"/>
      <c r="D72" s="26"/>
      <c r="E72" s="6" t="s">
        <v>46</v>
      </c>
      <c r="F72" s="21">
        <f>SUM(F67:F71)</f>
        <v>75</v>
      </c>
      <c r="G72" s="21">
        <f>SUM(G67:G71)</f>
        <v>63.894</v>
      </c>
      <c r="H72" s="21">
        <f>SUM(H67:H71)</f>
        <v>75</v>
      </c>
      <c r="I72" s="21">
        <f>SUM(I67:I71)</f>
        <v>63.894</v>
      </c>
      <c r="J72" s="22">
        <f t="shared" si="3"/>
        <v>0</v>
      </c>
      <c r="K72" s="33"/>
    </row>
    <row r="73" ht="12.75" spans="1:11">
      <c r="A73" s="10"/>
      <c r="B73" s="10"/>
      <c r="C73" s="6" t="s">
        <v>92</v>
      </c>
      <c r="D73" s="6"/>
      <c r="E73" s="6"/>
      <c r="F73" s="21">
        <f>F66+F72</f>
        <v>125</v>
      </c>
      <c r="G73" s="21">
        <f>G66+G72</f>
        <v>97.486</v>
      </c>
      <c r="H73" s="21">
        <f>H66+H72</f>
        <v>125</v>
      </c>
      <c r="I73" s="21">
        <f>I66+I72</f>
        <v>97.486</v>
      </c>
      <c r="J73" s="22">
        <f t="shared" si="3"/>
        <v>0</v>
      </c>
      <c r="K73" s="33"/>
    </row>
    <row r="74" ht="15" spans="1:11">
      <c r="A74" s="10">
        <v>3</v>
      </c>
      <c r="B74" s="10" t="s">
        <v>99</v>
      </c>
      <c r="C74" s="11">
        <v>2022</v>
      </c>
      <c r="D74" s="23" t="s">
        <v>47</v>
      </c>
      <c r="E74" s="18" t="s">
        <v>100</v>
      </c>
      <c r="F74" s="14">
        <v>33</v>
      </c>
      <c r="G74" s="14">
        <v>130.68</v>
      </c>
      <c r="H74" s="15">
        <v>12</v>
      </c>
      <c r="I74" s="34">
        <v>47.52</v>
      </c>
      <c r="J74" s="22">
        <f t="shared" si="3"/>
        <v>83.16</v>
      </c>
      <c r="K74" s="33" t="s">
        <v>101</v>
      </c>
    </row>
    <row r="75" ht="15" spans="1:11">
      <c r="A75" s="10"/>
      <c r="B75" s="10"/>
      <c r="C75" s="16"/>
      <c r="D75" s="24"/>
      <c r="E75" s="18" t="s">
        <v>102</v>
      </c>
      <c r="F75" s="14">
        <v>21</v>
      </c>
      <c r="G75" s="14">
        <v>42.84</v>
      </c>
      <c r="H75" s="36">
        <v>0</v>
      </c>
      <c r="I75" s="22">
        <v>0</v>
      </c>
      <c r="J75" s="22">
        <f t="shared" si="3"/>
        <v>42.84</v>
      </c>
      <c r="K75" s="33" t="s">
        <v>101</v>
      </c>
    </row>
    <row r="76" ht="15" spans="1:11">
      <c r="A76" s="10"/>
      <c r="B76" s="10"/>
      <c r="C76" s="16"/>
      <c r="D76" s="24"/>
      <c r="E76" s="18" t="s">
        <v>103</v>
      </c>
      <c r="F76" s="14">
        <v>16</v>
      </c>
      <c r="G76" s="14">
        <v>103.68</v>
      </c>
      <c r="H76" s="15">
        <v>16</v>
      </c>
      <c r="I76" s="15">
        <v>103.68</v>
      </c>
      <c r="J76" s="22">
        <f t="shared" si="3"/>
        <v>0</v>
      </c>
      <c r="K76" s="33"/>
    </row>
    <row r="77" ht="12.75" spans="1:11">
      <c r="A77" s="10"/>
      <c r="B77" s="10"/>
      <c r="C77" s="25"/>
      <c r="D77" s="26"/>
      <c r="E77" s="20" t="s">
        <v>46</v>
      </c>
      <c r="F77" s="21">
        <f>SUM(F74:F76)</f>
        <v>70</v>
      </c>
      <c r="G77" s="22">
        <f>SUM(G74:G76)</f>
        <v>277.2</v>
      </c>
      <c r="H77" s="21">
        <f>SUM(H74:H76)</f>
        <v>28</v>
      </c>
      <c r="I77" s="22">
        <f>SUM(I74:I76)</f>
        <v>151.2</v>
      </c>
      <c r="J77" s="22">
        <f t="shared" ref="J77:J104" si="4">G77-I77</f>
        <v>126</v>
      </c>
      <c r="K77" s="33"/>
    </row>
    <row r="78" ht="12.75" spans="1:11">
      <c r="A78" s="10"/>
      <c r="B78" s="10"/>
      <c r="C78" s="6" t="s">
        <v>92</v>
      </c>
      <c r="D78" s="6"/>
      <c r="E78" s="6"/>
      <c r="F78" s="21">
        <f>F77</f>
        <v>70</v>
      </c>
      <c r="G78" s="22">
        <f>G77</f>
        <v>277.2</v>
      </c>
      <c r="H78" s="21">
        <f>H77</f>
        <v>28</v>
      </c>
      <c r="I78" s="22">
        <f>I77</f>
        <v>151.2</v>
      </c>
      <c r="J78" s="22">
        <f t="shared" si="4"/>
        <v>126</v>
      </c>
      <c r="K78" s="33"/>
    </row>
    <row r="79" ht="15" spans="1:11">
      <c r="A79" s="10">
        <v>4</v>
      </c>
      <c r="B79" s="10" t="s">
        <v>104</v>
      </c>
      <c r="C79" s="10">
        <v>2021</v>
      </c>
      <c r="D79" s="23" t="s">
        <v>47</v>
      </c>
      <c r="E79" s="18" t="s">
        <v>105</v>
      </c>
      <c r="F79" s="14">
        <v>2</v>
      </c>
      <c r="G79" s="14">
        <v>3.2578</v>
      </c>
      <c r="H79" s="15">
        <v>2</v>
      </c>
      <c r="I79" s="15">
        <v>3.2578</v>
      </c>
      <c r="J79" s="22">
        <f t="shared" si="4"/>
        <v>0</v>
      </c>
      <c r="K79" s="33"/>
    </row>
    <row r="80" ht="15" spans="1:11">
      <c r="A80" s="10"/>
      <c r="B80" s="10"/>
      <c r="C80" s="10"/>
      <c r="D80" s="24"/>
      <c r="E80" s="18" t="s">
        <v>106</v>
      </c>
      <c r="F80" s="14">
        <v>1</v>
      </c>
      <c r="G80" s="14">
        <v>2.5559</v>
      </c>
      <c r="H80" s="15">
        <v>1</v>
      </c>
      <c r="I80" s="15">
        <v>2.5559</v>
      </c>
      <c r="J80" s="22">
        <f t="shared" si="4"/>
        <v>0</v>
      </c>
      <c r="K80" s="33"/>
    </row>
    <row r="81" ht="15" spans="1:11">
      <c r="A81" s="10"/>
      <c r="B81" s="10"/>
      <c r="C81" s="10"/>
      <c r="D81" s="24"/>
      <c r="E81" s="18" t="s">
        <v>107</v>
      </c>
      <c r="F81" s="14">
        <v>1</v>
      </c>
      <c r="G81" s="14">
        <v>2.6951</v>
      </c>
      <c r="H81" s="15">
        <v>1</v>
      </c>
      <c r="I81" s="15">
        <v>2.6951</v>
      </c>
      <c r="J81" s="22">
        <f t="shared" si="4"/>
        <v>0</v>
      </c>
      <c r="K81" s="33"/>
    </row>
    <row r="82" ht="12.75" spans="1:11">
      <c r="A82" s="10"/>
      <c r="B82" s="10"/>
      <c r="C82" s="10"/>
      <c r="D82" s="26"/>
      <c r="E82" s="6" t="s">
        <v>46</v>
      </c>
      <c r="F82" s="21">
        <f>SUM(F79:F81)</f>
        <v>4</v>
      </c>
      <c r="G82" s="22">
        <f>SUM(G79:G81)</f>
        <v>8.5088</v>
      </c>
      <c r="H82" s="21">
        <f>SUM(H79:H81)</f>
        <v>4</v>
      </c>
      <c r="I82" s="22">
        <f>SUM(I79:I81)</f>
        <v>8.5088</v>
      </c>
      <c r="J82" s="22">
        <f t="shared" si="4"/>
        <v>0</v>
      </c>
      <c r="K82" s="33"/>
    </row>
    <row r="83" ht="15" spans="1:11">
      <c r="A83" s="10"/>
      <c r="B83" s="10"/>
      <c r="C83" s="10">
        <v>2022</v>
      </c>
      <c r="D83" s="23" t="s">
        <v>47</v>
      </c>
      <c r="E83" s="18" t="s">
        <v>105</v>
      </c>
      <c r="F83" s="14">
        <v>4</v>
      </c>
      <c r="G83" s="14">
        <v>4.5508</v>
      </c>
      <c r="H83" s="15">
        <v>4</v>
      </c>
      <c r="I83" s="15">
        <v>4.5508</v>
      </c>
      <c r="J83" s="22">
        <f t="shared" si="4"/>
        <v>0</v>
      </c>
      <c r="K83" s="33"/>
    </row>
    <row r="84" ht="15" spans="1:11">
      <c r="A84" s="10"/>
      <c r="B84" s="10"/>
      <c r="C84" s="10"/>
      <c r="D84" s="24"/>
      <c r="E84" s="18" t="s">
        <v>106</v>
      </c>
      <c r="F84" s="14">
        <v>38</v>
      </c>
      <c r="G84" s="14">
        <v>69.0662</v>
      </c>
      <c r="H84" s="15">
        <v>38</v>
      </c>
      <c r="I84" s="15">
        <v>69.0662</v>
      </c>
      <c r="J84" s="22">
        <f t="shared" si="4"/>
        <v>0</v>
      </c>
      <c r="K84" s="33"/>
    </row>
    <row r="85" ht="15" spans="1:11">
      <c r="A85" s="10"/>
      <c r="B85" s="10"/>
      <c r="C85" s="10"/>
      <c r="D85" s="24"/>
      <c r="E85" s="18" t="s">
        <v>108</v>
      </c>
      <c r="F85" s="14">
        <v>19</v>
      </c>
      <c r="G85" s="14">
        <v>49.5813</v>
      </c>
      <c r="H85" s="15">
        <v>18</v>
      </c>
      <c r="I85" s="15">
        <v>46.8862</v>
      </c>
      <c r="J85" s="22">
        <f t="shared" si="4"/>
        <v>2.6951</v>
      </c>
      <c r="K85" s="33" t="s">
        <v>38</v>
      </c>
    </row>
    <row r="86" ht="15" spans="1:11">
      <c r="A86" s="10"/>
      <c r="B86" s="10"/>
      <c r="C86" s="10"/>
      <c r="D86" s="24"/>
      <c r="E86" s="18" t="s">
        <v>109</v>
      </c>
      <c r="F86" s="14">
        <v>4</v>
      </c>
      <c r="G86" s="14">
        <v>8.1788</v>
      </c>
      <c r="H86" s="15">
        <v>3</v>
      </c>
      <c r="I86" s="15">
        <v>6.1341</v>
      </c>
      <c r="J86" s="22">
        <f t="shared" si="4"/>
        <v>2.0447</v>
      </c>
      <c r="K86" s="33" t="s">
        <v>38</v>
      </c>
    </row>
    <row r="87" ht="15" spans="1:11">
      <c r="A87" s="10"/>
      <c r="B87" s="10"/>
      <c r="C87" s="10"/>
      <c r="D87" s="24"/>
      <c r="E87" s="18" t="s">
        <v>110</v>
      </c>
      <c r="F87" s="14">
        <v>2</v>
      </c>
      <c r="G87" s="14">
        <v>3.137</v>
      </c>
      <c r="H87" s="15">
        <v>2</v>
      </c>
      <c r="I87" s="15">
        <v>3.137</v>
      </c>
      <c r="J87" s="22">
        <f t="shared" si="4"/>
        <v>0</v>
      </c>
      <c r="K87" s="33"/>
    </row>
    <row r="88" ht="15" spans="1:11">
      <c r="A88" s="10"/>
      <c r="B88" s="10"/>
      <c r="C88" s="10"/>
      <c r="D88" s="24"/>
      <c r="E88" s="18" t="s">
        <v>111</v>
      </c>
      <c r="F88" s="14">
        <v>1</v>
      </c>
      <c r="G88" s="14">
        <v>3.96</v>
      </c>
      <c r="H88" s="21">
        <v>0</v>
      </c>
      <c r="I88" s="22">
        <v>0</v>
      </c>
      <c r="J88" s="22">
        <f t="shared" si="4"/>
        <v>3.96</v>
      </c>
      <c r="K88" s="33" t="s">
        <v>38</v>
      </c>
    </row>
    <row r="89" ht="12.75" spans="1:11">
      <c r="A89" s="10"/>
      <c r="B89" s="10"/>
      <c r="C89" s="10"/>
      <c r="D89" s="26"/>
      <c r="E89" s="6" t="s">
        <v>46</v>
      </c>
      <c r="F89" s="21">
        <f>SUM(F83:F88)</f>
        <v>68</v>
      </c>
      <c r="G89" s="22">
        <f>SUM(G83:G88)</f>
        <v>138.4741</v>
      </c>
      <c r="H89" s="21">
        <f>SUM(H83:H88)</f>
        <v>65</v>
      </c>
      <c r="I89" s="22">
        <f>SUM(I83:I88)</f>
        <v>129.7743</v>
      </c>
      <c r="J89" s="22">
        <f t="shared" si="4"/>
        <v>8.69980000000001</v>
      </c>
      <c r="K89" s="33"/>
    </row>
    <row r="90" ht="12.75" spans="1:11">
      <c r="A90" s="10"/>
      <c r="B90" s="10"/>
      <c r="C90" s="6" t="s">
        <v>92</v>
      </c>
      <c r="D90" s="6"/>
      <c r="E90" s="6"/>
      <c r="F90" s="21">
        <f>F82+F89</f>
        <v>72</v>
      </c>
      <c r="G90" s="21">
        <f>G82+G89</f>
        <v>146.9829</v>
      </c>
      <c r="H90" s="21">
        <f>H82+H89</f>
        <v>69</v>
      </c>
      <c r="I90" s="21">
        <f>I82+I89</f>
        <v>138.2831</v>
      </c>
      <c r="J90" s="22">
        <f t="shared" si="4"/>
        <v>8.69980000000001</v>
      </c>
      <c r="K90" s="33"/>
    </row>
    <row r="91" ht="96" spans="1:11">
      <c r="A91" s="10">
        <v>5</v>
      </c>
      <c r="B91" s="10" t="s">
        <v>112</v>
      </c>
      <c r="C91" s="10">
        <v>2021</v>
      </c>
      <c r="D91" s="23" t="s">
        <v>15</v>
      </c>
      <c r="E91" s="18" t="s">
        <v>113</v>
      </c>
      <c r="F91" s="14">
        <v>31</v>
      </c>
      <c r="G91" s="14">
        <v>42.282</v>
      </c>
      <c r="H91" s="15">
        <v>7</v>
      </c>
      <c r="I91" s="34">
        <v>8.424</v>
      </c>
      <c r="J91" s="22">
        <f t="shared" si="4"/>
        <v>33.858</v>
      </c>
      <c r="K91" s="33" t="s">
        <v>114</v>
      </c>
    </row>
    <row r="92" ht="72" spans="1:11">
      <c r="A92" s="10"/>
      <c r="B92" s="10"/>
      <c r="C92" s="10"/>
      <c r="D92" s="24"/>
      <c r="E92" s="18" t="s">
        <v>115</v>
      </c>
      <c r="F92" s="14">
        <v>5</v>
      </c>
      <c r="G92" s="14">
        <v>7.209</v>
      </c>
      <c r="H92" s="21">
        <v>0</v>
      </c>
      <c r="I92" s="22">
        <v>0</v>
      </c>
      <c r="J92" s="22">
        <f t="shared" si="4"/>
        <v>7.209</v>
      </c>
      <c r="K92" s="33" t="s">
        <v>116</v>
      </c>
    </row>
    <row r="93" ht="12.75" spans="1:11">
      <c r="A93" s="10"/>
      <c r="B93" s="10"/>
      <c r="C93" s="10"/>
      <c r="D93" s="26"/>
      <c r="E93" s="6" t="s">
        <v>46</v>
      </c>
      <c r="F93" s="21">
        <f>SUM(F91:F92)</f>
        <v>36</v>
      </c>
      <c r="G93" s="22">
        <f>SUM(G91:G92)</f>
        <v>49.491</v>
      </c>
      <c r="H93" s="21">
        <f>SUM(H91:H92)</f>
        <v>7</v>
      </c>
      <c r="I93" s="22">
        <f>SUM(I91:I92)</f>
        <v>8.424</v>
      </c>
      <c r="J93" s="22">
        <f t="shared" si="4"/>
        <v>41.067</v>
      </c>
      <c r="K93" s="33"/>
    </row>
    <row r="94" ht="48" spans="1:11">
      <c r="A94" s="10"/>
      <c r="B94" s="10"/>
      <c r="C94" s="10">
        <v>2022</v>
      </c>
      <c r="D94" s="23" t="s">
        <v>15</v>
      </c>
      <c r="E94" s="18" t="s">
        <v>113</v>
      </c>
      <c r="F94" s="14">
        <v>63</v>
      </c>
      <c r="G94" s="14">
        <v>66.339</v>
      </c>
      <c r="H94" s="21">
        <v>53</v>
      </c>
      <c r="I94" s="34">
        <v>56.7</v>
      </c>
      <c r="J94" s="22">
        <f t="shared" si="4"/>
        <v>9.639</v>
      </c>
      <c r="K94" s="33" t="s">
        <v>117</v>
      </c>
    </row>
    <row r="95" ht="48" spans="1:11">
      <c r="A95" s="10"/>
      <c r="B95" s="10"/>
      <c r="C95" s="10"/>
      <c r="D95" s="24"/>
      <c r="E95" s="18" t="s">
        <v>115</v>
      </c>
      <c r="F95" s="14">
        <v>75</v>
      </c>
      <c r="G95" s="14">
        <v>62.937</v>
      </c>
      <c r="H95" s="21">
        <v>61</v>
      </c>
      <c r="I95" s="34">
        <v>48.4218</v>
      </c>
      <c r="J95" s="22">
        <f t="shared" si="4"/>
        <v>14.5152</v>
      </c>
      <c r="K95" s="33" t="s">
        <v>118</v>
      </c>
    </row>
    <row r="96" ht="48" spans="1:11">
      <c r="A96" s="10"/>
      <c r="B96" s="10"/>
      <c r="C96" s="10"/>
      <c r="D96" s="24"/>
      <c r="E96" s="18" t="s">
        <v>119</v>
      </c>
      <c r="F96" s="14">
        <v>16</v>
      </c>
      <c r="G96" s="14">
        <v>17.1234</v>
      </c>
      <c r="H96" s="21">
        <v>11</v>
      </c>
      <c r="I96" s="34">
        <v>11.4534</v>
      </c>
      <c r="J96" s="22">
        <f t="shared" si="4"/>
        <v>5.67</v>
      </c>
      <c r="K96" s="33" t="s">
        <v>120</v>
      </c>
    </row>
    <row r="97" ht="15" spans="1:11">
      <c r="A97" s="10"/>
      <c r="B97" s="10"/>
      <c r="C97" s="10"/>
      <c r="D97" s="24"/>
      <c r="E97" s="37" t="s">
        <v>121</v>
      </c>
      <c r="F97" s="14">
        <v>13</v>
      </c>
      <c r="G97" s="14">
        <v>12.222</v>
      </c>
      <c r="H97" s="21">
        <v>12</v>
      </c>
      <c r="I97" s="15">
        <v>10.962</v>
      </c>
      <c r="J97" s="22">
        <f t="shared" si="4"/>
        <v>1.26</v>
      </c>
      <c r="K97" s="33" t="s">
        <v>77</v>
      </c>
    </row>
    <row r="98" ht="12.75" spans="1:11">
      <c r="A98" s="10"/>
      <c r="B98" s="10"/>
      <c r="C98" s="10"/>
      <c r="D98" s="26"/>
      <c r="E98" s="6" t="s">
        <v>46</v>
      </c>
      <c r="F98" s="21">
        <f>SUM(F94:F97)</f>
        <v>167</v>
      </c>
      <c r="G98" s="22">
        <f>SUM(G94:G97)</f>
        <v>158.6214</v>
      </c>
      <c r="H98" s="21">
        <f>SUM(H94:H97)</f>
        <v>137</v>
      </c>
      <c r="I98" s="22">
        <f>SUM(I94:I97)</f>
        <v>127.5372</v>
      </c>
      <c r="J98" s="21">
        <f t="shared" si="4"/>
        <v>31.0842</v>
      </c>
      <c r="K98" s="33"/>
    </row>
    <row r="99" ht="12.75" spans="1:11">
      <c r="A99" s="10"/>
      <c r="B99" s="10"/>
      <c r="C99" s="6" t="s">
        <v>92</v>
      </c>
      <c r="D99" s="6"/>
      <c r="E99" s="6"/>
      <c r="F99" s="21">
        <f>F93+F98</f>
        <v>203</v>
      </c>
      <c r="G99" s="22">
        <f>+G93+G98</f>
        <v>208.1124</v>
      </c>
      <c r="H99" s="21">
        <f>H93+H98</f>
        <v>144</v>
      </c>
      <c r="I99" s="22">
        <f>+I93+I98</f>
        <v>135.9612</v>
      </c>
      <c r="J99" s="22">
        <f t="shared" si="4"/>
        <v>72.1512</v>
      </c>
      <c r="K99" s="33"/>
    </row>
    <row r="100" ht="15" spans="1:11">
      <c r="A100" s="10">
        <v>6</v>
      </c>
      <c r="B100" s="10" t="s">
        <v>122</v>
      </c>
      <c r="C100" s="10">
        <v>2021</v>
      </c>
      <c r="D100" s="11" t="s">
        <v>15</v>
      </c>
      <c r="E100" s="37" t="s">
        <v>123</v>
      </c>
      <c r="F100" s="14">
        <v>22</v>
      </c>
      <c r="G100" s="14">
        <v>14.144</v>
      </c>
      <c r="H100" s="15">
        <v>22</v>
      </c>
      <c r="I100" s="15">
        <v>14.144</v>
      </c>
      <c r="J100" s="22">
        <f t="shared" si="4"/>
        <v>0</v>
      </c>
      <c r="K100" s="33"/>
    </row>
    <row r="101" ht="15" spans="1:11">
      <c r="A101" s="10"/>
      <c r="B101" s="10"/>
      <c r="C101" s="10"/>
      <c r="D101" s="16"/>
      <c r="E101" s="37" t="s">
        <v>124</v>
      </c>
      <c r="F101" s="14">
        <v>7</v>
      </c>
      <c r="G101" s="14">
        <v>3.332</v>
      </c>
      <c r="H101" s="15">
        <v>7</v>
      </c>
      <c r="I101" s="15">
        <v>3.332</v>
      </c>
      <c r="J101" s="22">
        <f t="shared" si="4"/>
        <v>0</v>
      </c>
      <c r="K101" s="33"/>
    </row>
    <row r="102" ht="15" spans="1:11">
      <c r="A102" s="10"/>
      <c r="B102" s="10"/>
      <c r="C102" s="10"/>
      <c r="D102" s="16"/>
      <c r="E102" s="37" t="s">
        <v>125</v>
      </c>
      <c r="F102" s="14">
        <v>2</v>
      </c>
      <c r="G102" s="14">
        <v>1.36</v>
      </c>
      <c r="H102" s="21">
        <v>1</v>
      </c>
      <c r="I102" s="15">
        <v>0.68</v>
      </c>
      <c r="J102" s="22">
        <f t="shared" si="4"/>
        <v>0.68</v>
      </c>
      <c r="K102" s="33" t="s">
        <v>38</v>
      </c>
    </row>
    <row r="103" ht="15" spans="1:11">
      <c r="A103" s="10"/>
      <c r="B103" s="10"/>
      <c r="C103" s="10"/>
      <c r="D103" s="16"/>
      <c r="E103" s="37" t="s">
        <v>126</v>
      </c>
      <c r="F103" s="14">
        <v>1</v>
      </c>
      <c r="G103" s="14">
        <v>0.476</v>
      </c>
      <c r="H103" s="15">
        <v>1</v>
      </c>
      <c r="I103" s="15">
        <v>0.476</v>
      </c>
      <c r="J103" s="22">
        <f t="shared" si="4"/>
        <v>0</v>
      </c>
      <c r="K103" s="33"/>
    </row>
    <row r="104" ht="12.75" spans="1:11">
      <c r="A104" s="10"/>
      <c r="B104" s="10"/>
      <c r="C104" s="10"/>
      <c r="D104" s="25"/>
      <c r="E104" s="6" t="s">
        <v>46</v>
      </c>
      <c r="F104" s="21">
        <f>SUM(F100:F103)</f>
        <v>32</v>
      </c>
      <c r="G104" s="22">
        <f>SUM(G100:G103)</f>
        <v>19.312</v>
      </c>
      <c r="H104" s="21">
        <f>SUM(H100:H103)</f>
        <v>31</v>
      </c>
      <c r="I104" s="22">
        <f>SUM(I100:I103)</f>
        <v>18.632</v>
      </c>
      <c r="J104" s="34">
        <f t="shared" si="4"/>
        <v>0.68</v>
      </c>
      <c r="K104" s="33"/>
    </row>
    <row r="105" ht="15" spans="1:11">
      <c r="A105" s="10"/>
      <c r="B105" s="10"/>
      <c r="C105" s="10">
        <v>2022</v>
      </c>
      <c r="D105" s="11" t="s">
        <v>15</v>
      </c>
      <c r="E105" s="37" t="s">
        <v>123</v>
      </c>
      <c r="F105" s="14">
        <v>12</v>
      </c>
      <c r="G105" s="14">
        <v>5.472</v>
      </c>
      <c r="H105" s="15">
        <v>11</v>
      </c>
      <c r="I105" s="34">
        <v>4.992</v>
      </c>
      <c r="J105" s="22">
        <f t="shared" ref="J105:J110" si="5">G105-I105</f>
        <v>0.48</v>
      </c>
      <c r="K105" s="33" t="s">
        <v>38</v>
      </c>
    </row>
    <row r="106" ht="15" spans="1:11">
      <c r="A106" s="10"/>
      <c r="B106" s="10"/>
      <c r="C106" s="10"/>
      <c r="D106" s="16"/>
      <c r="E106" s="37" t="s">
        <v>124</v>
      </c>
      <c r="F106" s="14">
        <v>52</v>
      </c>
      <c r="G106" s="14">
        <v>20.064</v>
      </c>
      <c r="H106" s="15">
        <v>49</v>
      </c>
      <c r="I106" s="34">
        <v>18.624</v>
      </c>
      <c r="J106" s="22">
        <f t="shared" si="5"/>
        <v>1.44</v>
      </c>
      <c r="K106" s="33" t="s">
        <v>33</v>
      </c>
    </row>
    <row r="107" ht="15" spans="1:11">
      <c r="A107" s="10"/>
      <c r="B107" s="10"/>
      <c r="C107" s="10"/>
      <c r="D107" s="16"/>
      <c r="E107" s="18" t="s">
        <v>127</v>
      </c>
      <c r="F107" s="14">
        <v>184</v>
      </c>
      <c r="G107" s="14">
        <v>70.176</v>
      </c>
      <c r="H107" s="15">
        <v>176</v>
      </c>
      <c r="I107" s="34">
        <v>66.4799999999998</v>
      </c>
      <c r="J107" s="22">
        <f t="shared" si="5"/>
        <v>3.6960000000002</v>
      </c>
      <c r="K107" s="33" t="s">
        <v>128</v>
      </c>
    </row>
    <row r="108" ht="24" spans="1:11">
      <c r="A108" s="10"/>
      <c r="B108" s="10"/>
      <c r="C108" s="10"/>
      <c r="D108" s="16"/>
      <c r="E108" s="18" t="s">
        <v>129</v>
      </c>
      <c r="F108" s="14">
        <v>116</v>
      </c>
      <c r="G108" s="14">
        <v>96.5034</v>
      </c>
      <c r="H108" s="15">
        <v>115</v>
      </c>
      <c r="I108" s="15">
        <v>95.7096000000001</v>
      </c>
      <c r="J108" s="22">
        <f t="shared" si="5"/>
        <v>0.793799999999905</v>
      </c>
      <c r="K108" s="33" t="s">
        <v>130</v>
      </c>
    </row>
    <row r="109" ht="15" spans="1:11">
      <c r="A109" s="10"/>
      <c r="B109" s="10"/>
      <c r="C109" s="10"/>
      <c r="D109" s="16"/>
      <c r="E109" s="18" t="s">
        <v>131</v>
      </c>
      <c r="F109" s="14">
        <v>100</v>
      </c>
      <c r="G109" s="14">
        <v>38.496</v>
      </c>
      <c r="H109" s="15">
        <v>99</v>
      </c>
      <c r="I109" s="34">
        <v>38.0159999999999</v>
      </c>
      <c r="J109" s="22">
        <f t="shared" si="5"/>
        <v>0.480000000000103</v>
      </c>
      <c r="K109" s="33" t="s">
        <v>38</v>
      </c>
    </row>
    <row r="110" ht="15" spans="1:11">
      <c r="A110" s="10"/>
      <c r="B110" s="10"/>
      <c r="C110" s="10"/>
      <c r="D110" s="16"/>
      <c r="E110" s="18" t="s">
        <v>132</v>
      </c>
      <c r="F110" s="14">
        <v>45</v>
      </c>
      <c r="G110" s="14">
        <v>19.44</v>
      </c>
      <c r="H110" s="15">
        <v>41</v>
      </c>
      <c r="I110" s="34">
        <v>17.52</v>
      </c>
      <c r="J110" s="22">
        <f t="shared" si="5"/>
        <v>1.92</v>
      </c>
      <c r="K110" s="33" t="s">
        <v>31</v>
      </c>
    </row>
    <row r="111" ht="12.75" spans="1:11">
      <c r="A111" s="10"/>
      <c r="B111" s="10"/>
      <c r="C111" s="10"/>
      <c r="D111" s="25"/>
      <c r="E111" s="6" t="s">
        <v>46</v>
      </c>
      <c r="F111" s="21">
        <f>SUM(F105:F110)</f>
        <v>509</v>
      </c>
      <c r="G111" s="22">
        <f>SUM(G105:G110)</f>
        <v>250.1514</v>
      </c>
      <c r="H111" s="21">
        <f>SUM(H105:H110)</f>
        <v>491</v>
      </c>
      <c r="I111" s="22">
        <f>SUM(I105:I110)</f>
        <v>241.3416</v>
      </c>
      <c r="J111" s="21">
        <f>SUM(J105:J110)</f>
        <v>8.80980000000021</v>
      </c>
      <c r="K111" s="33"/>
    </row>
    <row r="112" ht="12.75" spans="1:11">
      <c r="A112" s="10"/>
      <c r="B112" s="10"/>
      <c r="C112" s="6" t="s">
        <v>92</v>
      </c>
      <c r="D112" s="6"/>
      <c r="E112" s="6"/>
      <c r="F112" s="21">
        <f>F104+F111</f>
        <v>541</v>
      </c>
      <c r="G112" s="22">
        <f>G104+G111</f>
        <v>269.4634</v>
      </c>
      <c r="H112" s="21">
        <f>H104+H111</f>
        <v>522</v>
      </c>
      <c r="I112" s="22">
        <f>I104+I111</f>
        <v>259.9736</v>
      </c>
      <c r="J112" s="21">
        <f>J104+J111</f>
        <v>9.48980000000021</v>
      </c>
      <c r="K112" s="33"/>
    </row>
    <row r="113" ht="48" spans="1:11">
      <c r="A113" s="10">
        <v>7</v>
      </c>
      <c r="B113" s="10" t="s">
        <v>133</v>
      </c>
      <c r="C113" s="11">
        <v>2021</v>
      </c>
      <c r="D113" s="11" t="s">
        <v>15</v>
      </c>
      <c r="E113" s="37" t="s">
        <v>134</v>
      </c>
      <c r="F113" s="14">
        <v>551</v>
      </c>
      <c r="G113" s="14">
        <v>572.728</v>
      </c>
      <c r="H113" s="21">
        <v>534</v>
      </c>
      <c r="I113" s="34">
        <v>555.360000000003</v>
      </c>
      <c r="J113" s="22">
        <f>G113-I113</f>
        <v>17.367999999997</v>
      </c>
      <c r="K113" s="33" t="s">
        <v>135</v>
      </c>
    </row>
    <row r="114" ht="15" spans="1:11">
      <c r="A114" s="10"/>
      <c r="B114" s="10"/>
      <c r="C114" s="16"/>
      <c r="D114" s="16"/>
      <c r="E114" s="37" t="s">
        <v>136</v>
      </c>
      <c r="F114" s="14">
        <v>2</v>
      </c>
      <c r="G114" s="14">
        <v>2.08</v>
      </c>
      <c r="H114" s="21">
        <v>1</v>
      </c>
      <c r="I114" s="34">
        <v>1.04</v>
      </c>
      <c r="J114" s="22">
        <f>G114-I114</f>
        <v>1.04</v>
      </c>
      <c r="K114" s="33" t="s">
        <v>77</v>
      </c>
    </row>
    <row r="115" ht="12.75" spans="1:11">
      <c r="A115" s="10"/>
      <c r="B115" s="10"/>
      <c r="C115" s="16"/>
      <c r="D115" s="25"/>
      <c r="E115" s="6" t="s">
        <v>46</v>
      </c>
      <c r="F115" s="21">
        <f>SUM(F113:F114)</f>
        <v>553</v>
      </c>
      <c r="G115" s="22">
        <f>SUM(G113:G114)</f>
        <v>574.808</v>
      </c>
      <c r="H115" s="36">
        <f>SUM(H113:H114)</f>
        <v>535</v>
      </c>
      <c r="I115" s="22">
        <f>SUM(I113:I114)</f>
        <v>556.400000000003</v>
      </c>
      <c r="J115" s="22">
        <f>SUM(J113:J114)</f>
        <v>18.407999999997</v>
      </c>
      <c r="K115" s="33"/>
    </row>
    <row r="116" ht="24" spans="1:11">
      <c r="A116" s="10"/>
      <c r="B116" s="10"/>
      <c r="C116" s="16"/>
      <c r="D116" s="11" t="s">
        <v>47</v>
      </c>
      <c r="E116" s="37" t="s">
        <v>137</v>
      </c>
      <c r="F116" s="14">
        <v>4</v>
      </c>
      <c r="G116" s="14">
        <v>4.2196</v>
      </c>
      <c r="H116" s="21">
        <v>1</v>
      </c>
      <c r="I116" s="15">
        <v>1.055</v>
      </c>
      <c r="J116" s="22">
        <f>G116-I116</f>
        <v>3.1646</v>
      </c>
      <c r="K116" s="33" t="s">
        <v>138</v>
      </c>
    </row>
    <row r="117" ht="15" spans="1:11">
      <c r="A117" s="10"/>
      <c r="B117" s="10"/>
      <c r="C117" s="16"/>
      <c r="D117" s="16"/>
      <c r="E117" s="37" t="s">
        <v>139</v>
      </c>
      <c r="F117" s="14">
        <v>2</v>
      </c>
      <c r="G117" s="14">
        <v>3.1582</v>
      </c>
      <c r="H117" s="21">
        <v>0</v>
      </c>
      <c r="I117" s="22">
        <v>0</v>
      </c>
      <c r="J117" s="22">
        <f>G117-I117</f>
        <v>3.1582</v>
      </c>
      <c r="K117" s="33" t="s">
        <v>140</v>
      </c>
    </row>
    <row r="118" ht="15" spans="1:11">
      <c r="A118" s="10"/>
      <c r="B118" s="10"/>
      <c r="C118" s="16"/>
      <c r="D118" s="16"/>
      <c r="E118" s="37" t="s">
        <v>141</v>
      </c>
      <c r="F118" s="14">
        <v>1</v>
      </c>
      <c r="G118" s="14">
        <v>1.4036</v>
      </c>
      <c r="H118" s="21">
        <v>1</v>
      </c>
      <c r="I118" s="15">
        <v>1.4036</v>
      </c>
      <c r="J118" s="22">
        <f>G118-I118</f>
        <v>0</v>
      </c>
      <c r="K118" s="33"/>
    </row>
    <row r="119" ht="48" spans="1:11">
      <c r="A119" s="10"/>
      <c r="B119" s="10"/>
      <c r="C119" s="16"/>
      <c r="D119" s="16"/>
      <c r="E119" s="37" t="s">
        <v>142</v>
      </c>
      <c r="F119" s="14">
        <v>1</v>
      </c>
      <c r="G119" s="14">
        <v>1.0549</v>
      </c>
      <c r="H119" s="21">
        <v>0</v>
      </c>
      <c r="I119" s="22">
        <v>0</v>
      </c>
      <c r="J119" s="22">
        <f>G119-I119</f>
        <v>1.0549</v>
      </c>
      <c r="K119" s="33" t="s">
        <v>143</v>
      </c>
    </row>
    <row r="120" ht="12.75" spans="1:11">
      <c r="A120" s="10"/>
      <c r="B120" s="10"/>
      <c r="C120" s="25"/>
      <c r="D120" s="25"/>
      <c r="E120" s="6" t="s">
        <v>46</v>
      </c>
      <c r="F120" s="21">
        <f>SUM(F116:F119)</f>
        <v>8</v>
      </c>
      <c r="G120" s="22">
        <f>SUM(G116:G119)</f>
        <v>9.8363</v>
      </c>
      <c r="H120" s="36">
        <f>SUM(H116:H119)</f>
        <v>2</v>
      </c>
      <c r="I120" s="22">
        <f>SUM(I116:I119)</f>
        <v>2.4586</v>
      </c>
      <c r="J120" s="22">
        <f>SUM(J116:J119)</f>
        <v>7.3777</v>
      </c>
      <c r="K120" s="33"/>
    </row>
    <row r="121" ht="72" spans="1:11">
      <c r="A121" s="10"/>
      <c r="B121" s="10"/>
      <c r="C121" s="10">
        <v>2022</v>
      </c>
      <c r="D121" s="10" t="s">
        <v>15</v>
      </c>
      <c r="E121" s="37" t="s">
        <v>134</v>
      </c>
      <c r="F121" s="14">
        <v>145</v>
      </c>
      <c r="G121" s="14">
        <v>99.9752</v>
      </c>
      <c r="H121" s="21">
        <v>116</v>
      </c>
      <c r="I121" s="15">
        <v>79.4248</v>
      </c>
      <c r="J121" s="22">
        <f>G121-I121</f>
        <v>20.5504</v>
      </c>
      <c r="K121" s="33" t="s">
        <v>144</v>
      </c>
    </row>
    <row r="122" ht="48" spans="1:11">
      <c r="A122" s="10"/>
      <c r="B122" s="10"/>
      <c r="C122" s="10"/>
      <c r="D122" s="10"/>
      <c r="E122" s="37" t="s">
        <v>136</v>
      </c>
      <c r="F122" s="14">
        <v>41</v>
      </c>
      <c r="G122" s="14">
        <v>26.7904</v>
      </c>
      <c r="H122" s="21">
        <v>32</v>
      </c>
      <c r="I122" s="15">
        <v>20.6752</v>
      </c>
      <c r="J122" s="22">
        <f>G122-I122</f>
        <v>6.1152</v>
      </c>
      <c r="K122" s="33" t="s">
        <v>145</v>
      </c>
    </row>
    <row r="123" ht="72" spans="1:11">
      <c r="A123" s="10"/>
      <c r="B123" s="10"/>
      <c r="C123" s="10"/>
      <c r="D123" s="10"/>
      <c r="E123" s="37" t="s">
        <v>146</v>
      </c>
      <c r="F123" s="14">
        <v>51</v>
      </c>
      <c r="G123" s="14">
        <v>36.348</v>
      </c>
      <c r="H123" s="21">
        <v>42</v>
      </c>
      <c r="I123" s="15">
        <v>29.9208</v>
      </c>
      <c r="J123" s="22">
        <f>G123-I123</f>
        <v>6.4272</v>
      </c>
      <c r="K123" s="33" t="s">
        <v>147</v>
      </c>
    </row>
    <row r="124" ht="15" spans="1:11">
      <c r="A124" s="10"/>
      <c r="B124" s="10"/>
      <c r="C124" s="10"/>
      <c r="D124" s="10"/>
      <c r="E124" s="37" t="s">
        <v>148</v>
      </c>
      <c r="F124" s="14">
        <v>9</v>
      </c>
      <c r="G124" s="14">
        <v>6.552</v>
      </c>
      <c r="H124" s="21">
        <v>9</v>
      </c>
      <c r="I124" s="15">
        <v>6.552</v>
      </c>
      <c r="J124" s="22">
        <f>G124-I124</f>
        <v>0</v>
      </c>
      <c r="K124" s="33"/>
    </row>
    <row r="125" ht="12.75" spans="1:10">
      <c r="A125" s="10"/>
      <c r="B125" s="10"/>
      <c r="C125" s="10"/>
      <c r="D125" s="10"/>
      <c r="E125" s="6" t="s">
        <v>46</v>
      </c>
      <c r="F125" s="21">
        <f>SUM(F121:F124)</f>
        <v>246</v>
      </c>
      <c r="G125" s="21">
        <f>SUM(G121:G124)</f>
        <v>169.6656</v>
      </c>
      <c r="H125" s="21">
        <f>SUM(H121:H124)</f>
        <v>199</v>
      </c>
      <c r="I125" s="21">
        <f>SUM(I121:I124)</f>
        <v>136.5728</v>
      </c>
      <c r="J125" s="21">
        <f>SUM(J121:J124)</f>
        <v>33.0928</v>
      </c>
    </row>
    <row r="126" ht="36" spans="1:11">
      <c r="A126" s="10"/>
      <c r="B126" s="10"/>
      <c r="C126" s="10"/>
      <c r="D126" s="16" t="s">
        <v>47</v>
      </c>
      <c r="E126" s="37" t="s">
        <v>137</v>
      </c>
      <c r="F126" s="14">
        <v>1385</v>
      </c>
      <c r="G126" s="14">
        <v>1432.3985</v>
      </c>
      <c r="H126" s="15">
        <v>1367</v>
      </c>
      <c r="I126" s="15">
        <v>1416.91050000001</v>
      </c>
      <c r="J126" s="22">
        <f>G126-I126</f>
        <v>15.4879999999901</v>
      </c>
      <c r="K126" s="33" t="s">
        <v>149</v>
      </c>
    </row>
    <row r="127" ht="24" spans="1:11">
      <c r="A127" s="10"/>
      <c r="B127" s="10"/>
      <c r="C127" s="10"/>
      <c r="D127" s="16"/>
      <c r="E127" s="37" t="s">
        <v>139</v>
      </c>
      <c r="F127" s="14">
        <v>13</v>
      </c>
      <c r="G127" s="14">
        <v>16.5536</v>
      </c>
      <c r="H127" s="15">
        <v>5</v>
      </c>
      <c r="I127" s="15">
        <v>5.7481</v>
      </c>
      <c r="J127" s="22">
        <f t="shared" ref="J127:J135" si="6">G127-I127</f>
        <v>10.8055</v>
      </c>
      <c r="K127" s="33" t="s">
        <v>150</v>
      </c>
    </row>
    <row r="128" ht="15" spans="1:11">
      <c r="A128" s="10"/>
      <c r="B128" s="10"/>
      <c r="C128" s="10"/>
      <c r="D128" s="16"/>
      <c r="E128" s="37" t="s">
        <v>141</v>
      </c>
      <c r="F128" s="14">
        <v>13</v>
      </c>
      <c r="G128" s="14">
        <v>15.707</v>
      </c>
      <c r="H128" s="21">
        <v>13</v>
      </c>
      <c r="I128" s="15">
        <v>15.707</v>
      </c>
      <c r="J128" s="22">
        <f t="shared" si="6"/>
        <v>0</v>
      </c>
      <c r="K128" s="33"/>
    </row>
    <row r="129" ht="15" spans="1:11">
      <c r="A129" s="10"/>
      <c r="B129" s="10"/>
      <c r="C129" s="10"/>
      <c r="D129" s="16"/>
      <c r="E129" s="37" t="s">
        <v>142</v>
      </c>
      <c r="F129" s="14">
        <v>2</v>
      </c>
      <c r="G129" s="14">
        <v>2.1098</v>
      </c>
      <c r="H129" s="21">
        <v>2</v>
      </c>
      <c r="I129" s="15">
        <v>2.1098</v>
      </c>
      <c r="J129" s="22">
        <f t="shared" si="6"/>
        <v>0</v>
      </c>
      <c r="K129" s="33"/>
    </row>
    <row r="130" ht="24" spans="1:11">
      <c r="A130" s="10"/>
      <c r="B130" s="10"/>
      <c r="C130" s="10"/>
      <c r="D130" s="16"/>
      <c r="E130" s="37" t="s">
        <v>151</v>
      </c>
      <c r="F130" s="14">
        <v>1637</v>
      </c>
      <c r="G130" s="14">
        <v>1723.5266</v>
      </c>
      <c r="H130" s="15">
        <v>1632</v>
      </c>
      <c r="I130" s="15">
        <v>1719.20689999993</v>
      </c>
      <c r="J130" s="22">
        <f t="shared" si="6"/>
        <v>4.31970000006982</v>
      </c>
      <c r="K130" s="33" t="s">
        <v>152</v>
      </c>
    </row>
    <row r="131" ht="15" spans="1:11">
      <c r="A131" s="10"/>
      <c r="B131" s="10"/>
      <c r="C131" s="10"/>
      <c r="D131" s="16"/>
      <c r="E131" s="37" t="s">
        <v>153</v>
      </c>
      <c r="F131" s="14">
        <v>24</v>
      </c>
      <c r="G131" s="14">
        <v>19.2838</v>
      </c>
      <c r="H131" s="15">
        <v>23</v>
      </c>
      <c r="I131" s="15">
        <v>18.5702</v>
      </c>
      <c r="J131" s="22">
        <f t="shared" si="6"/>
        <v>0.7136</v>
      </c>
      <c r="K131" s="33" t="s">
        <v>77</v>
      </c>
    </row>
    <row r="132" ht="24" spans="1:11">
      <c r="A132" s="10"/>
      <c r="B132" s="10"/>
      <c r="C132" s="10"/>
      <c r="D132" s="16"/>
      <c r="E132" s="37" t="s">
        <v>154</v>
      </c>
      <c r="F132" s="14">
        <v>15</v>
      </c>
      <c r="G132" s="14">
        <v>12.5909</v>
      </c>
      <c r="H132" s="15">
        <v>9</v>
      </c>
      <c r="I132" s="15">
        <v>7.6955</v>
      </c>
      <c r="J132" s="22">
        <f t="shared" si="6"/>
        <v>4.8954</v>
      </c>
      <c r="K132" s="33" t="s">
        <v>155</v>
      </c>
    </row>
    <row r="133" ht="36" spans="1:11">
      <c r="A133" s="10"/>
      <c r="B133" s="10"/>
      <c r="C133" s="10"/>
      <c r="D133" s="16"/>
      <c r="E133" s="37" t="s">
        <v>156</v>
      </c>
      <c r="F133" s="14">
        <v>7</v>
      </c>
      <c r="G133" s="14">
        <v>7.1209</v>
      </c>
      <c r="H133" s="15">
        <v>6</v>
      </c>
      <c r="I133" s="15">
        <v>5.9526</v>
      </c>
      <c r="J133" s="22">
        <f t="shared" si="6"/>
        <v>1.1683</v>
      </c>
      <c r="K133" s="33" t="s">
        <v>157</v>
      </c>
    </row>
    <row r="134" ht="48" spans="1:11">
      <c r="A134" s="10"/>
      <c r="B134" s="10"/>
      <c r="C134" s="10"/>
      <c r="D134" s="16"/>
      <c r="E134" s="37" t="s">
        <v>158</v>
      </c>
      <c r="F134" s="14">
        <v>7</v>
      </c>
      <c r="G134" s="14">
        <v>8.132</v>
      </c>
      <c r="H134" s="15">
        <v>3</v>
      </c>
      <c r="I134" s="15">
        <v>3.3642</v>
      </c>
      <c r="J134" s="22">
        <f t="shared" si="6"/>
        <v>4.7678</v>
      </c>
      <c r="K134" s="33" t="s">
        <v>70</v>
      </c>
    </row>
    <row r="135" ht="48" spans="1:11">
      <c r="A135" s="10"/>
      <c r="B135" s="10"/>
      <c r="C135" s="10"/>
      <c r="D135" s="16"/>
      <c r="E135" s="37" t="s">
        <v>159</v>
      </c>
      <c r="F135" s="14">
        <v>6</v>
      </c>
      <c r="G135" s="14">
        <v>5.2478</v>
      </c>
      <c r="H135" s="15">
        <v>4</v>
      </c>
      <c r="I135" s="15">
        <v>3.616</v>
      </c>
      <c r="J135" s="22">
        <f t="shared" si="6"/>
        <v>1.6318</v>
      </c>
      <c r="K135" s="33" t="s">
        <v>160</v>
      </c>
    </row>
    <row r="136" ht="12.75" spans="1:11">
      <c r="A136" s="10"/>
      <c r="B136" s="10"/>
      <c r="C136" s="10"/>
      <c r="D136" s="25"/>
      <c r="E136" s="6" t="s">
        <v>46</v>
      </c>
      <c r="F136" s="21">
        <f>SUM(F126:F135)</f>
        <v>3109</v>
      </c>
      <c r="G136" s="21">
        <f>SUM(G126:G135)</f>
        <v>3242.6709</v>
      </c>
      <c r="H136" s="21">
        <f>SUM(H126:H135)</f>
        <v>3064</v>
      </c>
      <c r="I136" s="21">
        <f>SUM(I126:I135)</f>
        <v>3198.88079999994</v>
      </c>
      <c r="J136" s="21">
        <f>SUM(J126:J135)</f>
        <v>43.7901000000599</v>
      </c>
      <c r="K136" s="33"/>
    </row>
    <row r="137" ht="12.75" spans="1:11">
      <c r="A137" s="10"/>
      <c r="B137" s="10"/>
      <c r="C137" s="6" t="s">
        <v>92</v>
      </c>
      <c r="D137" s="6"/>
      <c r="E137" s="6"/>
      <c r="F137" s="21">
        <f>F115+F120+F125+F136</f>
        <v>3916</v>
      </c>
      <c r="G137" s="21">
        <f>G115+G120+G125+G136</f>
        <v>3996.9808</v>
      </c>
      <c r="H137" s="21">
        <f>H115+H120+H125+H136</f>
        <v>3800</v>
      </c>
      <c r="I137" s="21">
        <f>I115+I120+I125+I136</f>
        <v>3894.31219999994</v>
      </c>
      <c r="J137" s="21">
        <f>J115+J120+J125+J136</f>
        <v>102.668600000057</v>
      </c>
      <c r="K137" s="33"/>
    </row>
    <row r="138" ht="15" spans="1:11">
      <c r="A138" s="10">
        <v>8</v>
      </c>
      <c r="B138" s="10" t="s">
        <v>161</v>
      </c>
      <c r="C138" s="11">
        <v>2022</v>
      </c>
      <c r="D138" s="11" t="s">
        <v>47</v>
      </c>
      <c r="E138" s="38" t="s">
        <v>162</v>
      </c>
      <c r="F138" s="14">
        <v>189</v>
      </c>
      <c r="G138" s="14">
        <v>570.96</v>
      </c>
      <c r="H138" s="15">
        <v>189</v>
      </c>
      <c r="I138" s="15">
        <v>570.96</v>
      </c>
      <c r="J138" s="22">
        <f>G138-I138</f>
        <v>0</v>
      </c>
      <c r="K138" s="33"/>
    </row>
    <row r="139" ht="15" spans="1:11">
      <c r="A139" s="10"/>
      <c r="B139" s="10"/>
      <c r="C139" s="16"/>
      <c r="D139" s="16"/>
      <c r="E139" s="38" t="s">
        <v>163</v>
      </c>
      <c r="F139" s="14">
        <v>65</v>
      </c>
      <c r="G139" s="14">
        <v>182</v>
      </c>
      <c r="H139" s="15">
        <v>65</v>
      </c>
      <c r="I139" s="15">
        <v>182</v>
      </c>
      <c r="J139" s="22">
        <f t="shared" ref="J139:J146" si="7">G139-I139</f>
        <v>0</v>
      </c>
      <c r="K139" s="33"/>
    </row>
    <row r="140" ht="15" spans="1:11">
      <c r="A140" s="10"/>
      <c r="B140" s="10"/>
      <c r="C140" s="16"/>
      <c r="D140" s="16"/>
      <c r="E140" s="38" t="s">
        <v>164</v>
      </c>
      <c r="F140" s="14">
        <v>16</v>
      </c>
      <c r="G140" s="14">
        <v>44.8</v>
      </c>
      <c r="H140" s="15">
        <v>16</v>
      </c>
      <c r="I140" s="15">
        <v>44.8</v>
      </c>
      <c r="J140" s="22">
        <f t="shared" si="7"/>
        <v>0</v>
      </c>
      <c r="K140" s="33"/>
    </row>
    <row r="141" ht="15" spans="1:11">
      <c r="A141" s="10"/>
      <c r="B141" s="10"/>
      <c r="C141" s="16"/>
      <c r="D141" s="16"/>
      <c r="E141" s="38" t="s">
        <v>165</v>
      </c>
      <c r="F141" s="14">
        <v>14</v>
      </c>
      <c r="G141" s="14">
        <v>39.2</v>
      </c>
      <c r="H141" s="15">
        <v>14</v>
      </c>
      <c r="I141" s="15">
        <v>39.2</v>
      </c>
      <c r="J141" s="22">
        <f t="shared" si="7"/>
        <v>0</v>
      </c>
      <c r="K141" s="33"/>
    </row>
    <row r="142" ht="15" spans="1:11">
      <c r="A142" s="10"/>
      <c r="B142" s="10"/>
      <c r="C142" s="16"/>
      <c r="D142" s="16"/>
      <c r="E142" s="38" t="s">
        <v>166</v>
      </c>
      <c r="F142" s="14">
        <v>6</v>
      </c>
      <c r="G142" s="14">
        <v>23.76</v>
      </c>
      <c r="H142" s="15">
        <v>6</v>
      </c>
      <c r="I142" s="15">
        <v>23.76</v>
      </c>
      <c r="J142" s="22">
        <f t="shared" si="7"/>
        <v>0</v>
      </c>
      <c r="K142" s="33"/>
    </row>
    <row r="143" ht="15" spans="1:11">
      <c r="A143" s="10"/>
      <c r="B143" s="10"/>
      <c r="C143" s="16"/>
      <c r="D143" s="16"/>
      <c r="E143" s="38" t="s">
        <v>167</v>
      </c>
      <c r="F143" s="14">
        <v>4</v>
      </c>
      <c r="G143" s="14">
        <v>11.2</v>
      </c>
      <c r="H143" s="15">
        <v>4</v>
      </c>
      <c r="I143" s="15">
        <v>11.2</v>
      </c>
      <c r="J143" s="22">
        <f t="shared" si="7"/>
        <v>0</v>
      </c>
      <c r="K143" s="33"/>
    </row>
    <row r="144" ht="15" spans="1:11">
      <c r="A144" s="10"/>
      <c r="B144" s="10"/>
      <c r="C144" s="16"/>
      <c r="D144" s="16"/>
      <c r="E144" s="38" t="s">
        <v>168</v>
      </c>
      <c r="F144" s="14">
        <v>2</v>
      </c>
      <c r="G144" s="14">
        <v>7.92</v>
      </c>
      <c r="H144" s="15">
        <v>2</v>
      </c>
      <c r="I144" s="15">
        <v>7.92</v>
      </c>
      <c r="J144" s="22">
        <f t="shared" si="7"/>
        <v>0</v>
      </c>
      <c r="K144" s="33"/>
    </row>
    <row r="145" ht="15" spans="1:11">
      <c r="A145" s="10"/>
      <c r="B145" s="10"/>
      <c r="C145" s="16"/>
      <c r="D145" s="16"/>
      <c r="E145" s="38" t="s">
        <v>169</v>
      </c>
      <c r="F145" s="14">
        <v>1</v>
      </c>
      <c r="G145" s="14">
        <v>3.96</v>
      </c>
      <c r="H145" s="15">
        <v>1</v>
      </c>
      <c r="I145" s="15">
        <v>3.96</v>
      </c>
      <c r="J145" s="22">
        <f t="shared" si="7"/>
        <v>0</v>
      </c>
      <c r="K145" s="33"/>
    </row>
    <row r="146" ht="12.75" spans="1:11">
      <c r="A146" s="10"/>
      <c r="B146" s="10"/>
      <c r="C146" s="25"/>
      <c r="D146" s="25"/>
      <c r="E146" s="6" t="s">
        <v>46</v>
      </c>
      <c r="F146" s="21">
        <f>SUM(F138:F145)</f>
        <v>297</v>
      </c>
      <c r="G146" s="34">
        <f>SUM(G138:G145)</f>
        <v>883.8</v>
      </c>
      <c r="H146" s="21">
        <f>SUM(H138:H145)</f>
        <v>297</v>
      </c>
      <c r="I146" s="34">
        <f>SUM(I138:I145)</f>
        <v>883.8</v>
      </c>
      <c r="J146" s="22">
        <f t="shared" si="7"/>
        <v>0</v>
      </c>
      <c r="K146" s="33"/>
    </row>
    <row r="147" ht="12.75" spans="1:11">
      <c r="A147" s="10"/>
      <c r="B147" s="10"/>
      <c r="C147" s="6" t="s">
        <v>92</v>
      </c>
      <c r="D147" s="6"/>
      <c r="E147" s="6"/>
      <c r="F147" s="21">
        <f>F146</f>
        <v>297</v>
      </c>
      <c r="G147" s="22">
        <f>G146</f>
        <v>883.8</v>
      </c>
      <c r="H147" s="21">
        <f>H146</f>
        <v>297</v>
      </c>
      <c r="I147" s="22">
        <f>I146</f>
        <v>883.8</v>
      </c>
      <c r="J147" s="22">
        <f>J146</f>
        <v>0</v>
      </c>
      <c r="K147" s="33"/>
    </row>
    <row r="148" ht="15" spans="1:11">
      <c r="A148" s="11">
        <v>9</v>
      </c>
      <c r="B148" s="10" t="s">
        <v>170</v>
      </c>
      <c r="C148" s="10">
        <v>2021</v>
      </c>
      <c r="D148" s="10" t="s">
        <v>47</v>
      </c>
      <c r="E148" s="37" t="s">
        <v>171</v>
      </c>
      <c r="F148" s="14">
        <v>8</v>
      </c>
      <c r="G148" s="14">
        <v>7.8016</v>
      </c>
      <c r="H148" s="21">
        <v>3</v>
      </c>
      <c r="I148" s="22">
        <v>2.9256</v>
      </c>
      <c r="J148" s="22">
        <f>G148-I148</f>
        <v>4.876</v>
      </c>
      <c r="K148" s="33" t="s">
        <v>172</v>
      </c>
    </row>
    <row r="149" ht="24" spans="1:11">
      <c r="A149" s="16"/>
      <c r="B149" s="10"/>
      <c r="C149" s="10"/>
      <c r="D149" s="10"/>
      <c r="E149" s="37" t="s">
        <v>173</v>
      </c>
      <c r="F149" s="14">
        <v>6</v>
      </c>
      <c r="G149" s="14">
        <v>6.339</v>
      </c>
      <c r="H149" s="21">
        <v>2</v>
      </c>
      <c r="I149" s="22">
        <v>2.1943</v>
      </c>
      <c r="J149" s="22">
        <f t="shared" ref="J149:J160" si="8">G149-I149</f>
        <v>4.1447</v>
      </c>
      <c r="K149" s="33" t="s">
        <v>174</v>
      </c>
    </row>
    <row r="150" ht="15" spans="1:11">
      <c r="A150" s="16"/>
      <c r="B150" s="10"/>
      <c r="C150" s="10"/>
      <c r="D150" s="10"/>
      <c r="E150" s="37" t="s">
        <v>175</v>
      </c>
      <c r="F150" s="14">
        <v>3</v>
      </c>
      <c r="G150" s="14">
        <v>3.6921</v>
      </c>
      <c r="H150" s="21">
        <v>2</v>
      </c>
      <c r="I150" s="22">
        <v>2.6372</v>
      </c>
      <c r="J150" s="22">
        <f t="shared" si="8"/>
        <v>1.0549</v>
      </c>
      <c r="K150" s="33" t="s">
        <v>77</v>
      </c>
    </row>
    <row r="151" ht="15" spans="1:11">
      <c r="A151" s="16"/>
      <c r="B151" s="10"/>
      <c r="C151" s="10"/>
      <c r="D151" s="10"/>
      <c r="E151" s="37" t="s">
        <v>176</v>
      </c>
      <c r="F151" s="14">
        <v>2</v>
      </c>
      <c r="G151" s="14">
        <v>2.1943</v>
      </c>
      <c r="H151" s="21">
        <v>1</v>
      </c>
      <c r="I151" s="22">
        <v>0.9752</v>
      </c>
      <c r="J151" s="22">
        <f t="shared" si="8"/>
        <v>1.2191</v>
      </c>
      <c r="K151" s="33" t="s">
        <v>77</v>
      </c>
    </row>
    <row r="152" ht="15" spans="1:11">
      <c r="A152" s="16"/>
      <c r="B152" s="10"/>
      <c r="C152" s="10"/>
      <c r="D152" s="10"/>
      <c r="E152" s="37" t="s">
        <v>177</v>
      </c>
      <c r="F152" s="14">
        <v>2</v>
      </c>
      <c r="G152" s="14">
        <v>2.1134</v>
      </c>
      <c r="H152" s="21">
        <v>2</v>
      </c>
      <c r="I152" s="22">
        <v>2.1134</v>
      </c>
      <c r="J152" s="22">
        <f t="shared" si="8"/>
        <v>0</v>
      </c>
      <c r="K152" s="33"/>
    </row>
    <row r="153" ht="15" spans="1:11">
      <c r="A153" s="16"/>
      <c r="B153" s="10"/>
      <c r="C153" s="10"/>
      <c r="D153" s="10"/>
      <c r="E153" s="37" t="s">
        <v>178</v>
      </c>
      <c r="F153" s="14">
        <v>2</v>
      </c>
      <c r="G153" s="14">
        <v>1.9504</v>
      </c>
      <c r="H153" s="21">
        <v>1</v>
      </c>
      <c r="I153" s="22">
        <v>0.9752</v>
      </c>
      <c r="J153" s="22">
        <f t="shared" si="8"/>
        <v>0.9752</v>
      </c>
      <c r="K153" s="33" t="s">
        <v>77</v>
      </c>
    </row>
    <row r="154" ht="15" spans="1:11">
      <c r="A154" s="16"/>
      <c r="B154" s="10"/>
      <c r="C154" s="10"/>
      <c r="D154" s="10"/>
      <c r="E154" s="37" t="s">
        <v>179</v>
      </c>
      <c r="F154" s="14">
        <v>2</v>
      </c>
      <c r="G154" s="14">
        <v>2.4344</v>
      </c>
      <c r="H154" s="21">
        <v>0</v>
      </c>
      <c r="I154" s="22">
        <v>0</v>
      </c>
      <c r="J154" s="22">
        <f t="shared" si="8"/>
        <v>2.4344</v>
      </c>
      <c r="K154" s="33" t="s">
        <v>180</v>
      </c>
    </row>
    <row r="155" ht="15" spans="1:11">
      <c r="A155" s="16"/>
      <c r="B155" s="10"/>
      <c r="C155" s="10"/>
      <c r="D155" s="10"/>
      <c r="E155" s="37" t="s">
        <v>181</v>
      </c>
      <c r="F155" s="14">
        <v>1</v>
      </c>
      <c r="G155" s="14">
        <v>1.2172</v>
      </c>
      <c r="H155" s="21">
        <v>0</v>
      </c>
      <c r="I155" s="22">
        <v>0</v>
      </c>
      <c r="J155" s="22">
        <f t="shared" si="8"/>
        <v>1.2172</v>
      </c>
      <c r="K155" s="33" t="s">
        <v>77</v>
      </c>
    </row>
    <row r="156" ht="48" spans="1:11">
      <c r="A156" s="16"/>
      <c r="B156" s="10"/>
      <c r="C156" s="10"/>
      <c r="D156" s="10"/>
      <c r="E156" s="37" t="s">
        <v>182</v>
      </c>
      <c r="F156" s="14">
        <v>1</v>
      </c>
      <c r="G156" s="14">
        <v>1.3209</v>
      </c>
      <c r="H156" s="21">
        <v>0</v>
      </c>
      <c r="I156" s="22">
        <v>0</v>
      </c>
      <c r="J156" s="22">
        <f t="shared" si="8"/>
        <v>1.3209</v>
      </c>
      <c r="K156" s="33" t="s">
        <v>143</v>
      </c>
    </row>
    <row r="157" ht="15" spans="1:11">
      <c r="A157" s="16"/>
      <c r="B157" s="10"/>
      <c r="C157" s="10"/>
      <c r="D157" s="10"/>
      <c r="E157" s="37" t="s">
        <v>183</v>
      </c>
      <c r="F157" s="14">
        <v>1</v>
      </c>
      <c r="G157" s="14">
        <v>1.1431</v>
      </c>
      <c r="H157" s="21">
        <v>0</v>
      </c>
      <c r="I157" s="22">
        <v>0</v>
      </c>
      <c r="J157" s="22">
        <f t="shared" si="8"/>
        <v>1.1431</v>
      </c>
      <c r="K157" s="33" t="s">
        <v>77</v>
      </c>
    </row>
    <row r="158" ht="15" spans="1:11">
      <c r="A158" s="16"/>
      <c r="B158" s="10"/>
      <c r="C158" s="10"/>
      <c r="D158" s="10"/>
      <c r="E158" s="37" t="s">
        <v>184</v>
      </c>
      <c r="F158" s="14">
        <v>1</v>
      </c>
      <c r="G158" s="14">
        <v>1.0567</v>
      </c>
      <c r="H158" s="21">
        <v>0</v>
      </c>
      <c r="I158" s="22">
        <v>0</v>
      </c>
      <c r="J158" s="22">
        <f t="shared" si="8"/>
        <v>1.0567</v>
      </c>
      <c r="K158" s="33" t="s">
        <v>77</v>
      </c>
    </row>
    <row r="159" ht="48" spans="1:11">
      <c r="A159" s="16"/>
      <c r="B159" s="10"/>
      <c r="C159" s="10"/>
      <c r="D159" s="10"/>
      <c r="E159" s="37" t="s">
        <v>185</v>
      </c>
      <c r="F159" s="14">
        <v>1</v>
      </c>
      <c r="G159" s="14">
        <v>1.0567</v>
      </c>
      <c r="H159" s="21">
        <v>0</v>
      </c>
      <c r="I159" s="22">
        <v>0</v>
      </c>
      <c r="J159" s="22">
        <f t="shared" si="8"/>
        <v>1.0567</v>
      </c>
      <c r="K159" s="33" t="s">
        <v>143</v>
      </c>
    </row>
    <row r="160" ht="15" spans="1:11">
      <c r="A160" s="16"/>
      <c r="B160" s="10"/>
      <c r="C160" s="10"/>
      <c r="D160" s="10"/>
      <c r="E160" s="37" t="s">
        <v>186</v>
      </c>
      <c r="F160" s="14">
        <v>1</v>
      </c>
      <c r="G160" s="14">
        <v>0.9737</v>
      </c>
      <c r="H160" s="21">
        <v>0</v>
      </c>
      <c r="I160" s="22">
        <v>0</v>
      </c>
      <c r="J160" s="22">
        <f t="shared" si="8"/>
        <v>0.9737</v>
      </c>
      <c r="K160" s="33" t="s">
        <v>77</v>
      </c>
    </row>
    <row r="161" ht="12.75" spans="1:11">
      <c r="A161" s="16"/>
      <c r="B161" s="10"/>
      <c r="C161" s="10"/>
      <c r="D161" s="10"/>
      <c r="E161" s="6" t="s">
        <v>46</v>
      </c>
      <c r="F161" s="21">
        <f>SUM(F148:F160)</f>
        <v>31</v>
      </c>
      <c r="G161" s="21">
        <f>SUM(G148:G160)</f>
        <v>33.2935</v>
      </c>
      <c r="H161" s="21">
        <f>SUM(H148:H160)</f>
        <v>11</v>
      </c>
      <c r="I161" s="21">
        <f>SUM(I148:I160)</f>
        <v>11.8209</v>
      </c>
      <c r="J161" s="21">
        <f>SUM(J148:J160)</f>
        <v>21.4726</v>
      </c>
      <c r="K161" s="33"/>
    </row>
    <row r="162" ht="15" spans="1:11">
      <c r="A162" s="16"/>
      <c r="B162" s="10"/>
      <c r="C162" s="10">
        <v>2022</v>
      </c>
      <c r="D162" s="10" t="s">
        <v>47</v>
      </c>
      <c r="E162" s="37" t="s">
        <v>171</v>
      </c>
      <c r="F162" s="14">
        <v>5</v>
      </c>
      <c r="G162" s="14">
        <v>3.9937</v>
      </c>
      <c r="H162" s="21">
        <v>2</v>
      </c>
      <c r="I162" s="15">
        <v>1.6563</v>
      </c>
      <c r="J162" s="22">
        <f t="shared" ref="J162:J194" si="9">G162-I162</f>
        <v>2.3374</v>
      </c>
      <c r="K162" s="33" t="s">
        <v>85</v>
      </c>
    </row>
    <row r="163" ht="15" spans="1:11">
      <c r="A163" s="16"/>
      <c r="B163" s="10"/>
      <c r="C163" s="10"/>
      <c r="D163" s="10"/>
      <c r="E163" s="37" t="s">
        <v>173</v>
      </c>
      <c r="F163" s="14">
        <v>23</v>
      </c>
      <c r="G163" s="14">
        <v>17.1358</v>
      </c>
      <c r="H163" s="21">
        <v>18</v>
      </c>
      <c r="I163" s="15">
        <v>12.2598</v>
      </c>
      <c r="J163" s="22">
        <f t="shared" si="9"/>
        <v>4.876</v>
      </c>
      <c r="K163" s="33" t="s">
        <v>172</v>
      </c>
    </row>
    <row r="164" ht="15" spans="1:11">
      <c r="A164" s="16"/>
      <c r="B164" s="10"/>
      <c r="C164" s="10"/>
      <c r="D164" s="10"/>
      <c r="E164" s="37" t="s">
        <v>175</v>
      </c>
      <c r="F164" s="14">
        <v>2</v>
      </c>
      <c r="G164" s="14">
        <v>1.7916</v>
      </c>
      <c r="H164" s="21">
        <v>1</v>
      </c>
      <c r="I164" s="15">
        <v>0.7367</v>
      </c>
      <c r="J164" s="22">
        <f t="shared" si="9"/>
        <v>1.0549</v>
      </c>
      <c r="K164" s="33" t="s">
        <v>77</v>
      </c>
    </row>
    <row r="165" ht="15" spans="1:11">
      <c r="A165" s="16"/>
      <c r="B165" s="10"/>
      <c r="C165" s="10"/>
      <c r="D165" s="10"/>
      <c r="E165" s="37" t="s">
        <v>176</v>
      </c>
      <c r="F165" s="14">
        <v>1</v>
      </c>
      <c r="G165" s="14">
        <v>0.6811</v>
      </c>
      <c r="H165" s="21">
        <v>0</v>
      </c>
      <c r="I165" s="22">
        <v>0</v>
      </c>
      <c r="J165" s="22">
        <f t="shared" si="9"/>
        <v>0.6811</v>
      </c>
      <c r="K165" s="33" t="s">
        <v>77</v>
      </c>
    </row>
    <row r="166" ht="15" spans="1:11">
      <c r="A166" s="16"/>
      <c r="B166" s="10"/>
      <c r="C166" s="10"/>
      <c r="D166" s="10"/>
      <c r="E166" s="37" t="s">
        <v>177</v>
      </c>
      <c r="F166" s="14">
        <v>6</v>
      </c>
      <c r="G166" s="14">
        <v>4.428</v>
      </c>
      <c r="H166" s="21">
        <v>3</v>
      </c>
      <c r="I166" s="34">
        <v>2.214</v>
      </c>
      <c r="J166" s="22">
        <f t="shared" si="9"/>
        <v>2.214</v>
      </c>
      <c r="K166" s="33" t="s">
        <v>85</v>
      </c>
    </row>
    <row r="167" ht="15" spans="1:11">
      <c r="A167" s="16"/>
      <c r="B167" s="10"/>
      <c r="C167" s="10"/>
      <c r="D167" s="10"/>
      <c r="E167" s="37" t="s">
        <v>178</v>
      </c>
      <c r="F167" s="14">
        <v>24</v>
      </c>
      <c r="G167" s="14">
        <v>17.5228</v>
      </c>
      <c r="H167" s="21">
        <v>16</v>
      </c>
      <c r="I167" s="15">
        <v>11.4858</v>
      </c>
      <c r="J167" s="22">
        <f t="shared" si="9"/>
        <v>6.037</v>
      </c>
      <c r="K167" s="33" t="s">
        <v>187</v>
      </c>
    </row>
    <row r="168" ht="15" spans="1:11">
      <c r="A168" s="16"/>
      <c r="B168" s="10"/>
      <c r="C168" s="10"/>
      <c r="D168" s="10"/>
      <c r="E168" s="37" t="s">
        <v>181</v>
      </c>
      <c r="F168" s="14">
        <v>17</v>
      </c>
      <c r="G168" s="14">
        <v>15.3785</v>
      </c>
      <c r="H168" s="21">
        <v>4</v>
      </c>
      <c r="I168" s="34">
        <v>3.014</v>
      </c>
      <c r="J168" s="22">
        <f t="shared" si="9"/>
        <v>12.3645</v>
      </c>
      <c r="K168" s="33" t="s">
        <v>188</v>
      </c>
    </row>
    <row r="169" ht="15" spans="1:11">
      <c r="A169" s="16"/>
      <c r="B169" s="10"/>
      <c r="C169" s="10"/>
      <c r="D169" s="10"/>
      <c r="E169" s="37" t="s">
        <v>182</v>
      </c>
      <c r="F169" s="14">
        <v>2</v>
      </c>
      <c r="G169" s="14">
        <v>1.7947</v>
      </c>
      <c r="H169" s="21">
        <v>1</v>
      </c>
      <c r="I169" s="34">
        <v>0.738</v>
      </c>
      <c r="J169" s="22">
        <f t="shared" si="9"/>
        <v>1.0567</v>
      </c>
      <c r="K169" s="33" t="s">
        <v>77</v>
      </c>
    </row>
    <row r="170" ht="15" spans="1:11">
      <c r="A170" s="16"/>
      <c r="B170" s="10"/>
      <c r="C170" s="10"/>
      <c r="D170" s="10"/>
      <c r="E170" s="37" t="s">
        <v>183</v>
      </c>
      <c r="F170" s="14">
        <v>5</v>
      </c>
      <c r="G170" s="14">
        <v>3.1935</v>
      </c>
      <c r="H170" s="21">
        <v>5</v>
      </c>
      <c r="I170" s="15">
        <v>3.1935</v>
      </c>
      <c r="J170" s="22">
        <f t="shared" si="9"/>
        <v>0</v>
      </c>
      <c r="K170" s="33"/>
    </row>
    <row r="171" ht="15" spans="1:11">
      <c r="A171" s="16"/>
      <c r="B171" s="10"/>
      <c r="C171" s="10"/>
      <c r="D171" s="10"/>
      <c r="E171" s="37" t="s">
        <v>184</v>
      </c>
      <c r="F171" s="14">
        <v>1</v>
      </c>
      <c r="G171" s="14">
        <v>0.738</v>
      </c>
      <c r="H171" s="21">
        <v>1</v>
      </c>
      <c r="I171" s="34">
        <v>0.738</v>
      </c>
      <c r="J171" s="22">
        <f t="shared" si="9"/>
        <v>0</v>
      </c>
      <c r="K171" s="33"/>
    </row>
    <row r="172" ht="15" spans="1:11">
      <c r="A172" s="16"/>
      <c r="B172" s="10"/>
      <c r="C172" s="10"/>
      <c r="D172" s="10"/>
      <c r="E172" s="37" t="s">
        <v>186</v>
      </c>
      <c r="F172" s="14">
        <v>87</v>
      </c>
      <c r="G172" s="14">
        <v>74.1423</v>
      </c>
      <c r="H172" s="21">
        <v>75</v>
      </c>
      <c r="I172" s="15">
        <v>65.9811</v>
      </c>
      <c r="J172" s="22">
        <f t="shared" si="9"/>
        <v>8.16120000000001</v>
      </c>
      <c r="K172" s="33" t="s">
        <v>189</v>
      </c>
    </row>
    <row r="173" ht="15" spans="1:11">
      <c r="A173" s="16"/>
      <c r="B173" s="10"/>
      <c r="C173" s="10"/>
      <c r="D173" s="10"/>
      <c r="E173" s="37" t="s">
        <v>190</v>
      </c>
      <c r="F173" s="14">
        <v>128</v>
      </c>
      <c r="G173" s="14">
        <v>122.2848</v>
      </c>
      <c r="H173" s="21">
        <v>123</v>
      </c>
      <c r="I173" s="15">
        <v>118.8843</v>
      </c>
      <c r="J173" s="22">
        <f t="shared" si="9"/>
        <v>3.40050000000001</v>
      </c>
      <c r="K173" s="33" t="s">
        <v>172</v>
      </c>
    </row>
    <row r="174" ht="15" spans="1:11">
      <c r="A174" s="16"/>
      <c r="B174" s="10"/>
      <c r="C174" s="10"/>
      <c r="D174" s="10"/>
      <c r="E174" s="37" t="s">
        <v>191</v>
      </c>
      <c r="F174" s="14">
        <v>10</v>
      </c>
      <c r="G174" s="14">
        <v>5.5</v>
      </c>
      <c r="H174" s="21">
        <v>6</v>
      </c>
      <c r="I174" s="39">
        <v>3.3</v>
      </c>
      <c r="J174" s="22">
        <f t="shared" si="9"/>
        <v>2.2</v>
      </c>
      <c r="K174" s="33" t="s">
        <v>192</v>
      </c>
    </row>
    <row r="175" ht="48" spans="1:11">
      <c r="A175" s="16"/>
      <c r="B175" s="10"/>
      <c r="C175" s="10"/>
      <c r="D175" s="10"/>
      <c r="E175" s="37" t="s">
        <v>193</v>
      </c>
      <c r="F175" s="14">
        <v>8</v>
      </c>
      <c r="G175" s="14">
        <v>5.8928</v>
      </c>
      <c r="H175" s="21">
        <v>4</v>
      </c>
      <c r="I175" s="15">
        <v>2.9464</v>
      </c>
      <c r="J175" s="22">
        <f t="shared" si="9"/>
        <v>2.9464</v>
      </c>
      <c r="K175" s="33" t="s">
        <v>70</v>
      </c>
    </row>
    <row r="176" ht="48" spans="1:11">
      <c r="A176" s="16"/>
      <c r="B176" s="10"/>
      <c r="C176" s="10"/>
      <c r="D176" s="10"/>
      <c r="E176" s="37" t="s">
        <v>194</v>
      </c>
      <c r="F176" s="14">
        <v>7</v>
      </c>
      <c r="G176" s="14">
        <v>5.1569</v>
      </c>
      <c r="H176" s="21">
        <v>3</v>
      </c>
      <c r="I176" s="15">
        <v>2.2101</v>
      </c>
      <c r="J176" s="22">
        <f t="shared" si="9"/>
        <v>2.9468</v>
      </c>
      <c r="K176" s="33" t="s">
        <v>70</v>
      </c>
    </row>
    <row r="177" ht="15" spans="1:11">
      <c r="A177" s="16"/>
      <c r="B177" s="10"/>
      <c r="C177" s="10"/>
      <c r="D177" s="10"/>
      <c r="E177" s="37" t="s">
        <v>195</v>
      </c>
      <c r="F177" s="14">
        <v>6</v>
      </c>
      <c r="G177" s="14">
        <v>2.4028</v>
      </c>
      <c r="H177" s="21">
        <v>6</v>
      </c>
      <c r="I177" s="15">
        <v>2.4028</v>
      </c>
      <c r="J177" s="22">
        <f t="shared" si="9"/>
        <v>0</v>
      </c>
      <c r="K177" s="33"/>
    </row>
    <row r="178" ht="15" spans="1:11">
      <c r="A178" s="16"/>
      <c r="B178" s="10"/>
      <c r="C178" s="10"/>
      <c r="D178" s="10"/>
      <c r="E178" s="37" t="s">
        <v>196</v>
      </c>
      <c r="F178" s="14">
        <v>6</v>
      </c>
      <c r="G178" s="14">
        <v>4.0806</v>
      </c>
      <c r="H178" s="21">
        <v>6</v>
      </c>
      <c r="I178" s="15">
        <v>4.0806</v>
      </c>
      <c r="J178" s="22">
        <f t="shared" si="9"/>
        <v>0</v>
      </c>
      <c r="K178" s="33"/>
    </row>
    <row r="179" ht="48" spans="1:11">
      <c r="A179" s="16"/>
      <c r="B179" s="10"/>
      <c r="C179" s="10"/>
      <c r="D179" s="10"/>
      <c r="E179" s="37" t="s">
        <v>197</v>
      </c>
      <c r="F179" s="14">
        <v>6</v>
      </c>
      <c r="G179" s="14">
        <v>5.3736</v>
      </c>
      <c r="H179" s="21">
        <v>4</v>
      </c>
      <c r="I179" s="15">
        <v>3.9004</v>
      </c>
      <c r="J179" s="22">
        <f t="shared" si="9"/>
        <v>1.4732</v>
      </c>
      <c r="K179" s="33" t="s">
        <v>160</v>
      </c>
    </row>
    <row r="180" ht="48" spans="1:11">
      <c r="A180" s="16"/>
      <c r="B180" s="10"/>
      <c r="C180" s="10"/>
      <c r="D180" s="10"/>
      <c r="E180" s="37" t="s">
        <v>198</v>
      </c>
      <c r="F180" s="14">
        <v>5</v>
      </c>
      <c r="G180" s="14">
        <v>2.75</v>
      </c>
      <c r="H180" s="21">
        <v>0</v>
      </c>
      <c r="I180" s="22">
        <v>0</v>
      </c>
      <c r="J180" s="22">
        <f t="shared" si="9"/>
        <v>2.75</v>
      </c>
      <c r="K180" s="33" t="s">
        <v>199</v>
      </c>
    </row>
    <row r="181" ht="15" spans="1:11">
      <c r="A181" s="16"/>
      <c r="B181" s="10"/>
      <c r="C181" s="10"/>
      <c r="D181" s="10"/>
      <c r="E181" s="37" t="s">
        <v>200</v>
      </c>
      <c r="F181" s="14">
        <v>4</v>
      </c>
      <c r="G181" s="14">
        <v>3.3076</v>
      </c>
      <c r="H181" s="21">
        <v>2</v>
      </c>
      <c r="I181" s="15">
        <v>1.3602</v>
      </c>
      <c r="J181" s="22">
        <f t="shared" si="9"/>
        <v>1.9474</v>
      </c>
      <c r="K181" s="33" t="s">
        <v>180</v>
      </c>
    </row>
    <row r="182" ht="15" spans="1:11">
      <c r="A182" s="16"/>
      <c r="B182" s="10"/>
      <c r="C182" s="10"/>
      <c r="D182" s="10"/>
      <c r="E182" s="37" t="s">
        <v>201</v>
      </c>
      <c r="F182" s="14">
        <v>3</v>
      </c>
      <c r="G182" s="14">
        <v>3.03</v>
      </c>
      <c r="H182" s="21">
        <v>2</v>
      </c>
      <c r="I182" s="34">
        <v>2.02</v>
      </c>
      <c r="J182" s="22">
        <f t="shared" si="9"/>
        <v>1.01</v>
      </c>
      <c r="K182" s="33" t="s">
        <v>77</v>
      </c>
    </row>
    <row r="183" ht="15" spans="1:11">
      <c r="A183" s="16"/>
      <c r="B183" s="10"/>
      <c r="C183" s="10"/>
      <c r="D183" s="10"/>
      <c r="E183" s="37" t="s">
        <v>202</v>
      </c>
      <c r="F183" s="14">
        <v>2</v>
      </c>
      <c r="G183" s="14">
        <v>1.7734</v>
      </c>
      <c r="H183" s="21">
        <v>0</v>
      </c>
      <c r="I183" s="22">
        <v>0</v>
      </c>
      <c r="J183" s="22">
        <f t="shared" si="9"/>
        <v>1.7734</v>
      </c>
      <c r="K183" s="33" t="s">
        <v>180</v>
      </c>
    </row>
    <row r="184" ht="15" spans="1:11">
      <c r="A184" s="16"/>
      <c r="B184" s="10"/>
      <c r="C184" s="10"/>
      <c r="D184" s="10"/>
      <c r="E184" s="37" t="s">
        <v>203</v>
      </c>
      <c r="F184" s="14">
        <v>2</v>
      </c>
      <c r="G184" s="14">
        <v>1.3876</v>
      </c>
      <c r="H184" s="21">
        <v>1</v>
      </c>
      <c r="I184" s="15">
        <v>0.6938</v>
      </c>
      <c r="J184" s="22">
        <f t="shared" si="9"/>
        <v>0.6938</v>
      </c>
      <c r="K184" s="33" t="s">
        <v>77</v>
      </c>
    </row>
    <row r="185" ht="15" spans="1:11">
      <c r="A185" s="16"/>
      <c r="B185" s="10"/>
      <c r="C185" s="10"/>
      <c r="D185" s="10"/>
      <c r="E185" s="37" t="s">
        <v>204</v>
      </c>
      <c r="F185" s="14">
        <v>2</v>
      </c>
      <c r="G185" s="14">
        <v>1.3622</v>
      </c>
      <c r="H185" s="21">
        <v>2</v>
      </c>
      <c r="I185" s="15">
        <v>1.3622</v>
      </c>
      <c r="J185" s="22">
        <f t="shared" si="9"/>
        <v>0</v>
      </c>
      <c r="K185" s="33"/>
    </row>
    <row r="186" ht="15" spans="1:11">
      <c r="A186" s="16"/>
      <c r="B186" s="10"/>
      <c r="C186" s="10"/>
      <c r="D186" s="10"/>
      <c r="E186" s="37" t="s">
        <v>205</v>
      </c>
      <c r="F186" s="14">
        <v>2</v>
      </c>
      <c r="G186" s="14">
        <v>1.1</v>
      </c>
      <c r="H186" s="21">
        <v>2</v>
      </c>
      <c r="I186" s="39">
        <v>1.1</v>
      </c>
      <c r="J186" s="22">
        <f t="shared" si="9"/>
        <v>0</v>
      </c>
      <c r="K186" s="33"/>
    </row>
    <row r="187" ht="15" spans="1:11">
      <c r="A187" s="16"/>
      <c r="B187" s="10"/>
      <c r="C187" s="10"/>
      <c r="D187" s="10"/>
      <c r="E187" s="37" t="s">
        <v>206</v>
      </c>
      <c r="F187" s="14">
        <v>2</v>
      </c>
      <c r="G187" s="14">
        <v>1.3876</v>
      </c>
      <c r="H187" s="21">
        <v>2</v>
      </c>
      <c r="I187" s="15">
        <v>1.3876</v>
      </c>
      <c r="J187" s="22">
        <f t="shared" si="9"/>
        <v>0</v>
      </c>
      <c r="K187" s="33"/>
    </row>
    <row r="188" ht="15" spans="1:11">
      <c r="A188" s="16"/>
      <c r="B188" s="10"/>
      <c r="C188" s="10"/>
      <c r="D188" s="10"/>
      <c r="E188" s="37" t="s">
        <v>207</v>
      </c>
      <c r="F188" s="14">
        <v>1</v>
      </c>
      <c r="G188" s="14">
        <v>0.6811</v>
      </c>
      <c r="H188" s="21">
        <v>0</v>
      </c>
      <c r="I188" s="22">
        <v>0</v>
      </c>
      <c r="J188" s="22">
        <f t="shared" si="9"/>
        <v>0.6811</v>
      </c>
      <c r="K188" s="33" t="s">
        <v>38</v>
      </c>
    </row>
    <row r="189" ht="15" spans="1:11">
      <c r="A189" s="16"/>
      <c r="B189" s="10"/>
      <c r="C189" s="10"/>
      <c r="D189" s="10"/>
      <c r="E189" s="37" t="s">
        <v>208</v>
      </c>
      <c r="F189" s="14">
        <v>1</v>
      </c>
      <c r="G189" s="14">
        <v>0.8841</v>
      </c>
      <c r="H189" s="21">
        <v>1</v>
      </c>
      <c r="I189" s="15">
        <v>0.8841</v>
      </c>
      <c r="J189" s="22">
        <f t="shared" si="9"/>
        <v>0</v>
      </c>
      <c r="K189" s="33"/>
    </row>
    <row r="190" ht="15" spans="1:11">
      <c r="A190" s="16"/>
      <c r="B190" s="10"/>
      <c r="C190" s="10"/>
      <c r="D190" s="10"/>
      <c r="E190" s="37" t="s">
        <v>209</v>
      </c>
      <c r="F190" s="14">
        <v>1</v>
      </c>
      <c r="G190" s="14">
        <v>0.8841</v>
      </c>
      <c r="H190" s="21">
        <v>0</v>
      </c>
      <c r="I190" s="22">
        <v>0</v>
      </c>
      <c r="J190" s="22">
        <f t="shared" si="9"/>
        <v>0.8841</v>
      </c>
      <c r="K190" s="33" t="s">
        <v>38</v>
      </c>
    </row>
    <row r="191" ht="15" spans="1:11">
      <c r="A191" s="16"/>
      <c r="B191" s="10"/>
      <c r="C191" s="10"/>
      <c r="D191" s="10"/>
      <c r="E191" s="37" t="s">
        <v>210</v>
      </c>
      <c r="F191" s="14">
        <v>1</v>
      </c>
      <c r="G191" s="14">
        <v>0.738</v>
      </c>
      <c r="H191" s="21">
        <v>1</v>
      </c>
      <c r="I191" s="34">
        <v>0.738</v>
      </c>
      <c r="J191" s="22">
        <f t="shared" si="9"/>
        <v>0</v>
      </c>
      <c r="K191" s="33"/>
    </row>
    <row r="192" ht="15" spans="1:11">
      <c r="A192" s="16"/>
      <c r="B192" s="10"/>
      <c r="C192" s="10"/>
      <c r="D192" s="10"/>
      <c r="E192" s="37" t="s">
        <v>211</v>
      </c>
      <c r="F192" s="14">
        <v>1</v>
      </c>
      <c r="G192" s="14">
        <v>0.738</v>
      </c>
      <c r="H192" s="21">
        <v>0</v>
      </c>
      <c r="I192" s="22">
        <v>0</v>
      </c>
      <c r="J192" s="22">
        <f t="shared" si="9"/>
        <v>0.738</v>
      </c>
      <c r="K192" s="33" t="s">
        <v>77</v>
      </c>
    </row>
    <row r="193" ht="15" spans="1:11">
      <c r="A193" s="16"/>
      <c r="B193" s="10"/>
      <c r="C193" s="10"/>
      <c r="D193" s="10"/>
      <c r="E193" s="37" t="s">
        <v>212</v>
      </c>
      <c r="F193" s="14">
        <v>1</v>
      </c>
      <c r="G193" s="14">
        <v>0.7366</v>
      </c>
      <c r="H193" s="21">
        <v>0</v>
      </c>
      <c r="I193" s="22">
        <v>0</v>
      </c>
      <c r="J193" s="22">
        <f t="shared" si="9"/>
        <v>0.7366</v>
      </c>
      <c r="K193" s="33" t="s">
        <v>77</v>
      </c>
    </row>
    <row r="194" ht="36" spans="1:11">
      <c r="A194" s="16"/>
      <c r="B194" s="10"/>
      <c r="C194" s="10"/>
      <c r="D194" s="10"/>
      <c r="E194" s="37" t="s">
        <v>213</v>
      </c>
      <c r="F194" s="14">
        <v>1</v>
      </c>
      <c r="G194" s="14">
        <v>0.8841</v>
      </c>
      <c r="H194" s="21">
        <v>0</v>
      </c>
      <c r="I194" s="22">
        <v>0</v>
      </c>
      <c r="J194" s="22">
        <f t="shared" si="9"/>
        <v>0.8841</v>
      </c>
      <c r="K194" s="33" t="s">
        <v>214</v>
      </c>
    </row>
    <row r="195" ht="12.75" spans="1:11">
      <c r="A195" s="16"/>
      <c r="B195" s="10"/>
      <c r="C195" s="10"/>
      <c r="D195" s="10"/>
      <c r="E195" s="6" t="s">
        <v>46</v>
      </c>
      <c r="F195" s="21">
        <f>SUM(F162:F194)</f>
        <v>373</v>
      </c>
      <c r="G195" s="21">
        <f>SUM(G162:G194)</f>
        <v>313.1359</v>
      </c>
      <c r="H195" s="21">
        <f>SUM(H162:H194)</f>
        <v>291</v>
      </c>
      <c r="I195" s="21">
        <f>SUM(I162:I194)</f>
        <v>249.2877</v>
      </c>
      <c r="J195" s="21">
        <f>SUM(J162:J194)</f>
        <v>63.8482</v>
      </c>
      <c r="K195" s="33"/>
    </row>
    <row r="196" ht="12.75" spans="1:11">
      <c r="A196" s="25"/>
      <c r="B196" s="10"/>
      <c r="C196" s="6" t="s">
        <v>92</v>
      </c>
      <c r="D196" s="6"/>
      <c r="E196" s="6"/>
      <c r="F196" s="21">
        <f>F161+F195</f>
        <v>404</v>
      </c>
      <c r="G196" s="21">
        <f>G161+G195</f>
        <v>346.4294</v>
      </c>
      <c r="H196" s="21">
        <f>H161+H195</f>
        <v>302</v>
      </c>
      <c r="I196" s="21">
        <f>I161+I195</f>
        <v>261.1086</v>
      </c>
      <c r="J196" s="21">
        <f>J161+J195</f>
        <v>85.3208</v>
      </c>
      <c r="K196" s="33"/>
    </row>
    <row r="197" ht="24" spans="1:11">
      <c r="A197" s="11">
        <v>10</v>
      </c>
      <c r="B197" s="10" t="s">
        <v>215</v>
      </c>
      <c r="C197" s="10">
        <v>2021</v>
      </c>
      <c r="D197" s="10" t="s">
        <v>15</v>
      </c>
      <c r="E197" s="37" t="s">
        <v>216</v>
      </c>
      <c r="F197" s="14">
        <v>5</v>
      </c>
      <c r="G197" s="14">
        <v>7.7085</v>
      </c>
      <c r="H197" s="21">
        <v>2</v>
      </c>
      <c r="I197" s="15">
        <v>3.0834</v>
      </c>
      <c r="J197" s="22">
        <f>G197-I197</f>
        <v>4.6251</v>
      </c>
      <c r="K197" s="33" t="s">
        <v>217</v>
      </c>
    </row>
    <row r="198" ht="12.75" spans="1:11">
      <c r="A198" s="16"/>
      <c r="B198" s="10"/>
      <c r="C198" s="10"/>
      <c r="D198" s="10"/>
      <c r="E198" s="6" t="s">
        <v>46</v>
      </c>
      <c r="F198" s="21">
        <f>F197</f>
        <v>5</v>
      </c>
      <c r="G198" s="22">
        <f>G197</f>
        <v>7.7085</v>
      </c>
      <c r="H198" s="21">
        <f>H197</f>
        <v>2</v>
      </c>
      <c r="I198" s="22">
        <f>I197</f>
        <v>3.0834</v>
      </c>
      <c r="J198" s="21">
        <f>J197</f>
        <v>4.6251</v>
      </c>
      <c r="K198" s="33"/>
    </row>
    <row r="199" ht="72" spans="1:11">
      <c r="A199" s="16"/>
      <c r="B199" s="10"/>
      <c r="C199" s="10">
        <v>2022</v>
      </c>
      <c r="D199" s="10" t="s">
        <v>15</v>
      </c>
      <c r="E199" s="37" t="s">
        <v>216</v>
      </c>
      <c r="F199" s="14">
        <v>2949</v>
      </c>
      <c r="G199" s="14">
        <v>3173.8182</v>
      </c>
      <c r="H199" s="21">
        <v>2643</v>
      </c>
      <c r="I199" s="34">
        <v>2846.1734</v>
      </c>
      <c r="J199" s="22">
        <f>G199-I199</f>
        <v>327.6448</v>
      </c>
      <c r="K199" s="33" t="s">
        <v>218</v>
      </c>
    </row>
    <row r="200" ht="24" spans="1:11">
      <c r="A200" s="16"/>
      <c r="B200" s="10"/>
      <c r="C200" s="10"/>
      <c r="D200" s="10"/>
      <c r="E200" s="37" t="s">
        <v>219</v>
      </c>
      <c r="F200" s="14">
        <v>110</v>
      </c>
      <c r="G200" s="14">
        <v>80.08</v>
      </c>
      <c r="H200" s="21">
        <v>107</v>
      </c>
      <c r="I200" s="34">
        <v>77.896</v>
      </c>
      <c r="J200" s="22">
        <f>G200-I200</f>
        <v>2.184</v>
      </c>
      <c r="K200" s="33" t="s">
        <v>217</v>
      </c>
    </row>
    <row r="201" ht="12.75" spans="1:11">
      <c r="A201" s="16"/>
      <c r="B201" s="10"/>
      <c r="C201" s="10"/>
      <c r="D201" s="10"/>
      <c r="E201" s="6" t="s">
        <v>46</v>
      </c>
      <c r="F201" s="21">
        <f>SUM(F199:F200)</f>
        <v>3059</v>
      </c>
      <c r="G201" s="22">
        <f>SUM(G199:G200)</f>
        <v>3253.8982</v>
      </c>
      <c r="H201" s="21">
        <f>SUM(H199:H200)</f>
        <v>2750</v>
      </c>
      <c r="I201" s="22">
        <f>SUM(I199:I200)</f>
        <v>2924.0694</v>
      </c>
      <c r="J201" s="22">
        <f>SUM(J199:J200)</f>
        <v>329.8288</v>
      </c>
      <c r="K201" s="33"/>
    </row>
    <row r="202" ht="12.75" spans="1:11">
      <c r="A202" s="25"/>
      <c r="B202" s="10"/>
      <c r="C202" s="6" t="s">
        <v>92</v>
      </c>
      <c r="D202" s="6"/>
      <c r="E202" s="6"/>
      <c r="F202" s="21">
        <f>F198+F201</f>
        <v>3064</v>
      </c>
      <c r="G202" s="22">
        <f>G198+G201</f>
        <v>3261.6067</v>
      </c>
      <c r="H202" s="21">
        <f>H198+H201</f>
        <v>2752</v>
      </c>
      <c r="I202" s="22">
        <f>I198+I201</f>
        <v>2927.1528</v>
      </c>
      <c r="J202" s="22">
        <f>J198+J201</f>
        <v>334.4539</v>
      </c>
      <c r="K202" s="33"/>
    </row>
    <row r="203" ht="96" spans="1:11">
      <c r="A203" s="10">
        <v>11</v>
      </c>
      <c r="B203" s="10" t="s">
        <v>220</v>
      </c>
      <c r="C203" s="10">
        <v>2022</v>
      </c>
      <c r="D203" s="10" t="s">
        <v>15</v>
      </c>
      <c r="E203" s="37" t="s">
        <v>221</v>
      </c>
      <c r="F203" s="14">
        <v>3651</v>
      </c>
      <c r="G203" s="14">
        <v>1676.424</v>
      </c>
      <c r="H203" s="21">
        <v>3017</v>
      </c>
      <c r="I203" s="34">
        <v>1384.32</v>
      </c>
      <c r="J203" s="22">
        <f>G203-I203</f>
        <v>292.104</v>
      </c>
      <c r="K203" s="33" t="s">
        <v>222</v>
      </c>
    </row>
    <row r="204" ht="15" spans="1:11">
      <c r="A204" s="10"/>
      <c r="B204" s="10"/>
      <c r="C204" s="10"/>
      <c r="D204" s="10"/>
      <c r="E204" s="37" t="s">
        <v>223</v>
      </c>
      <c r="F204" s="14">
        <v>13</v>
      </c>
      <c r="G204" s="14">
        <v>6.24</v>
      </c>
      <c r="H204" s="21">
        <v>12</v>
      </c>
      <c r="I204" s="34">
        <v>5.76</v>
      </c>
      <c r="J204" s="22">
        <f>G204-I204</f>
        <v>0.48</v>
      </c>
      <c r="K204" s="33" t="s">
        <v>38</v>
      </c>
    </row>
    <row r="205" ht="12.75" spans="1:11">
      <c r="A205" s="10"/>
      <c r="B205" s="10"/>
      <c r="C205" s="10"/>
      <c r="D205" s="10"/>
      <c r="E205" s="6" t="s">
        <v>46</v>
      </c>
      <c r="F205" s="21">
        <f>SUM(F203:F204)</f>
        <v>3664</v>
      </c>
      <c r="G205" s="22">
        <f>SUM(G203:G204)</f>
        <v>1682.664</v>
      </c>
      <c r="H205" s="22">
        <f>SUM(H203:H204)</f>
        <v>3029</v>
      </c>
      <c r="I205" s="22">
        <f>SUM(I203:I204)</f>
        <v>1390.08</v>
      </c>
      <c r="J205" s="22">
        <f>SUM(J203:J204)</f>
        <v>292.584</v>
      </c>
      <c r="K205" s="33"/>
    </row>
    <row r="206" ht="12.75" spans="1:11">
      <c r="A206" s="10"/>
      <c r="B206" s="10"/>
      <c r="C206" s="6" t="s">
        <v>92</v>
      </c>
      <c r="D206" s="6"/>
      <c r="E206" s="6"/>
      <c r="F206" s="21">
        <f>F205</f>
        <v>3664</v>
      </c>
      <c r="G206" s="21">
        <f>G205</f>
        <v>1682.664</v>
      </c>
      <c r="H206" s="21">
        <f>H205</f>
        <v>3029</v>
      </c>
      <c r="I206" s="22">
        <f>I205</f>
        <v>1390.08</v>
      </c>
      <c r="J206" s="34">
        <f>J205</f>
        <v>292.584</v>
      </c>
      <c r="K206" s="33"/>
    </row>
    <row r="207" ht="22" customHeight="1" spans="1:11">
      <c r="A207" s="40" t="s">
        <v>224</v>
      </c>
      <c r="B207" s="41"/>
      <c r="C207" s="41"/>
      <c r="D207" s="41"/>
      <c r="E207" s="42"/>
      <c r="F207" s="21">
        <f>F64+F73+F78+F90+F99+F112+F137+F147+F196+F202+F206</f>
        <v>27896</v>
      </c>
      <c r="G207" s="21">
        <f>G64+G73+G78+G90+G99+G112+G137+G147+G196+G202+G206</f>
        <v>22785.189</v>
      </c>
      <c r="H207" s="21">
        <f>H64+H73+H78+H90+H99+H112+H137+H147+H196+H202+H206</f>
        <v>24135</v>
      </c>
      <c r="I207" s="21">
        <f>I64+I73+I78+I90+I99+I112+I137+I147+I196+I202+I206</f>
        <v>19680.0995999999</v>
      </c>
      <c r="J207" s="22">
        <f>G207-I207</f>
        <v>3105.08940000014</v>
      </c>
      <c r="K207" s="33"/>
    </row>
  </sheetData>
  <mergeCells count="85">
    <mergeCell ref="A1:K1"/>
    <mergeCell ref="I2:J2"/>
    <mergeCell ref="F3:G3"/>
    <mergeCell ref="H3:K3"/>
    <mergeCell ref="C64:E64"/>
    <mergeCell ref="C73:E73"/>
    <mergeCell ref="C78:E78"/>
    <mergeCell ref="C90:E90"/>
    <mergeCell ref="C99:E99"/>
    <mergeCell ref="C112:E112"/>
    <mergeCell ref="C137:E137"/>
    <mergeCell ref="C147:E147"/>
    <mergeCell ref="C196:E196"/>
    <mergeCell ref="C202:E202"/>
    <mergeCell ref="C206:E206"/>
    <mergeCell ref="A207:E207"/>
    <mergeCell ref="A3:A4"/>
    <mergeCell ref="A5:A64"/>
    <mergeCell ref="A65:A73"/>
    <mergeCell ref="A74:A78"/>
    <mergeCell ref="A79:A90"/>
    <mergeCell ref="A91:A99"/>
    <mergeCell ref="A100:A112"/>
    <mergeCell ref="A113:A137"/>
    <mergeCell ref="A138:A147"/>
    <mergeCell ref="A148:A196"/>
    <mergeCell ref="A197:A202"/>
    <mergeCell ref="A203:A206"/>
    <mergeCell ref="B3:B4"/>
    <mergeCell ref="B5:B64"/>
    <mergeCell ref="B65:B73"/>
    <mergeCell ref="B74:B78"/>
    <mergeCell ref="B79:B90"/>
    <mergeCell ref="B91:B99"/>
    <mergeCell ref="B100:B112"/>
    <mergeCell ref="B113:B137"/>
    <mergeCell ref="B138:B147"/>
    <mergeCell ref="B148:B196"/>
    <mergeCell ref="B197:B202"/>
    <mergeCell ref="B203:B206"/>
    <mergeCell ref="C3:C4"/>
    <mergeCell ref="C5:C26"/>
    <mergeCell ref="C27:C63"/>
    <mergeCell ref="C65:C66"/>
    <mergeCell ref="C67:C72"/>
    <mergeCell ref="C74:C77"/>
    <mergeCell ref="C79:C82"/>
    <mergeCell ref="C83:C89"/>
    <mergeCell ref="C91:C93"/>
    <mergeCell ref="C94:C98"/>
    <mergeCell ref="C100:C104"/>
    <mergeCell ref="C105:C111"/>
    <mergeCell ref="C113:C120"/>
    <mergeCell ref="C121:C136"/>
    <mergeCell ref="C138:C146"/>
    <mergeCell ref="C148:C161"/>
    <mergeCell ref="C162:C195"/>
    <mergeCell ref="C197:C198"/>
    <mergeCell ref="C199:C201"/>
    <mergeCell ref="C203:C205"/>
    <mergeCell ref="D3:D4"/>
    <mergeCell ref="D5:D23"/>
    <mergeCell ref="D24:D26"/>
    <mergeCell ref="D27:D53"/>
    <mergeCell ref="D54:D63"/>
    <mergeCell ref="D65:D66"/>
    <mergeCell ref="D67:D72"/>
    <mergeCell ref="D74:D77"/>
    <mergeCell ref="D79:D82"/>
    <mergeCell ref="D83:D89"/>
    <mergeCell ref="D91:D93"/>
    <mergeCell ref="D94:D98"/>
    <mergeCell ref="D100:D104"/>
    <mergeCell ref="D105:D111"/>
    <mergeCell ref="D113:D115"/>
    <mergeCell ref="D116:D120"/>
    <mergeCell ref="D121:D125"/>
    <mergeCell ref="D126:D136"/>
    <mergeCell ref="D138:D146"/>
    <mergeCell ref="D148:D161"/>
    <mergeCell ref="D162:D195"/>
    <mergeCell ref="D197:D198"/>
    <mergeCell ref="D199:D201"/>
    <mergeCell ref="D203:D205"/>
    <mergeCell ref="E3:E4"/>
  </mergeCells>
  <printOptions horizontalCentered="1"/>
  <pageMargins left="0" right="0" top="1.37777777777778" bottom="0.751388888888889" header="0.298611111111111" footer="0.298611111111111"/>
  <pageSetup paperSize="9" scale="9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附件1-1审核汇总表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崔恒</cp:lastModifiedBy>
  <dcterms:created xsi:type="dcterms:W3CDTF">2006-09-16T00:00:00Z</dcterms:created>
  <dcterms:modified xsi:type="dcterms:W3CDTF">2025-07-21T07:08:20Z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2B831893A793496F85DC3C53EC6AFDDC_13</vt:lpwstr>
  </property>
  <property fmtid="{D5CDD505-2E9C-101B-9397-08002B2CF9AE}" pid="3" name="KSOProductBuildVer">
    <vt:lpwstr>2052-10.8.2.7119</vt:lpwstr>
  </property>
  <property fmtid="{D5CDD505-2E9C-101B-9397-08002B2CF9AE}" pid="4" name="KSOReadingLayout">
    <vt:bool>true</vt:bool>
  </property>
</Properties>
</file>